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4250" tabRatio="867"/>
  </bookViews>
  <sheets>
    <sheet name="報告書（印刷フォーム）" sheetId="8" r:id="rId1"/>
    <sheet name="DATA（1～4ST）" sheetId="1" r:id="rId2"/>
    <sheet name="グラフI-V（STCあり）" sheetId="4" state="hidden" r:id="rId3"/>
    <sheet name="DATA（5～8ST）" sheetId="9" r:id="rId4"/>
    <sheet name="良否判定" sheetId="11" state="hidden" r:id="rId5"/>
    <sheet name="使い方" sheetId="12" r:id="rId6"/>
    <sheet name="情報登録" sheetId="2" r:id="rId7"/>
    <sheet name="グラフP-V（STCあり）" sheetId="5" state="hidden" r:id="rId8"/>
    <sheet name="グラフI-V（実測のみ）" sheetId="6" state="hidden" r:id="rId9"/>
    <sheet name="グラフP-V（実測のみ）" sheetId="7" state="hidden" r:id="rId10"/>
    <sheet name="STC計算（1～4ST)" sheetId="3" state="hidden" r:id="rId11"/>
    <sheet name="STC計算（5～8ST）" sheetId="10" state="hidden" r:id="rId12"/>
  </sheets>
  <definedNames>
    <definedName name="_xlnm.Print_Area" localSheetId="6">情報登録!$A$1:$G$54</definedName>
    <definedName name="_xlnm.Print_Area" localSheetId="0">'報告書（印刷フォーム）'!$A$1:$F$54</definedName>
    <definedName name="判定基準">情報登録!$A$46:$A$49</definedName>
    <definedName name="判定基準a">情報登録!$A$46:$E$49</definedName>
  </definedNames>
  <calcPr calcId="152511"/>
</workbook>
</file>

<file path=xl/calcChain.xml><?xml version="1.0" encoding="utf-8"?>
<calcChain xmlns="http://schemas.openxmlformats.org/spreadsheetml/2006/main">
  <c r="B12" i="11" l="1"/>
  <c r="K2" i="10"/>
  <c r="H2" i="10"/>
  <c r="E2" i="10"/>
  <c r="D70" i="10"/>
  <c r="B2" i="10"/>
  <c r="K2" i="3"/>
  <c r="H2" i="3"/>
  <c r="E2" i="3"/>
  <c r="B2" i="3"/>
  <c r="K1" i="10"/>
  <c r="B53" i="8"/>
  <c r="H1" i="10"/>
  <c r="G17" i="10"/>
  <c r="E1" i="10"/>
  <c r="B1" i="10"/>
  <c r="B1" i="3"/>
  <c r="K1" i="3"/>
  <c r="H1" i="3"/>
  <c r="G67" i="3"/>
  <c r="E1" i="3"/>
  <c r="D13" i="3"/>
  <c r="A54" i="8"/>
  <c r="A43" i="8"/>
  <c r="A8" i="2"/>
  <c r="F53" i="8"/>
  <c r="F52" i="8"/>
  <c r="F51" i="8"/>
  <c r="F50" i="8"/>
  <c r="F49" i="8"/>
  <c r="F48" i="8"/>
  <c r="F47" i="8"/>
  <c r="F46" i="8"/>
  <c r="D26" i="2"/>
  <c r="E9" i="8"/>
  <c r="E8" i="8"/>
  <c r="B9" i="8"/>
  <c r="B10" i="8"/>
  <c r="B8" i="8"/>
  <c r="M7" i="10"/>
  <c r="N7" i="10"/>
  <c r="O7" i="10"/>
  <c r="P7" i="10"/>
  <c r="M8" i="10"/>
  <c r="N8" i="10"/>
  <c r="O8" i="10"/>
  <c r="P8" i="10"/>
  <c r="M9" i="10"/>
  <c r="N9" i="10"/>
  <c r="O9" i="10"/>
  <c r="P9" i="10"/>
  <c r="M10" i="10"/>
  <c r="N10" i="10"/>
  <c r="O10" i="10"/>
  <c r="P10" i="10"/>
  <c r="M11" i="10"/>
  <c r="N11" i="10"/>
  <c r="O11" i="10"/>
  <c r="P11" i="10"/>
  <c r="M12" i="10"/>
  <c r="N12" i="10"/>
  <c r="O12" i="10"/>
  <c r="P12" i="10"/>
  <c r="M13" i="10"/>
  <c r="N13" i="10"/>
  <c r="O13" i="10"/>
  <c r="P13" i="10"/>
  <c r="M14" i="10"/>
  <c r="N14" i="10"/>
  <c r="O14" i="10"/>
  <c r="P14" i="10"/>
  <c r="M15" i="10"/>
  <c r="N15" i="10"/>
  <c r="O15" i="10"/>
  <c r="P15" i="10"/>
  <c r="M16" i="10"/>
  <c r="N16" i="10"/>
  <c r="O16" i="10"/>
  <c r="P16" i="10"/>
  <c r="M17" i="10"/>
  <c r="N17" i="10"/>
  <c r="O17" i="10"/>
  <c r="P17" i="10"/>
  <c r="M18" i="10"/>
  <c r="N18" i="10"/>
  <c r="O18" i="10"/>
  <c r="P18" i="10"/>
  <c r="M19" i="10"/>
  <c r="N19" i="10"/>
  <c r="O19" i="10"/>
  <c r="P19" i="10"/>
  <c r="M20" i="10"/>
  <c r="N20" i="10"/>
  <c r="O20" i="10"/>
  <c r="P20" i="10"/>
  <c r="M21" i="10"/>
  <c r="N21" i="10"/>
  <c r="O21" i="10"/>
  <c r="P21" i="10"/>
  <c r="M22" i="10"/>
  <c r="N22" i="10"/>
  <c r="O22" i="10"/>
  <c r="P22" i="10"/>
  <c r="M23" i="10"/>
  <c r="N23" i="10"/>
  <c r="O23" i="10"/>
  <c r="P23" i="10"/>
  <c r="M24" i="10"/>
  <c r="N24" i="10"/>
  <c r="O24" i="10"/>
  <c r="P24" i="10"/>
  <c r="M25" i="10"/>
  <c r="N25" i="10"/>
  <c r="O25" i="10"/>
  <c r="P25" i="10"/>
  <c r="M26" i="10"/>
  <c r="N26" i="10"/>
  <c r="O26" i="10"/>
  <c r="P26" i="10"/>
  <c r="M27" i="10"/>
  <c r="N27" i="10"/>
  <c r="O27" i="10"/>
  <c r="P27" i="10"/>
  <c r="M28" i="10"/>
  <c r="N28" i="10"/>
  <c r="O28" i="10"/>
  <c r="P28" i="10"/>
  <c r="M29" i="10"/>
  <c r="N29" i="10"/>
  <c r="O29" i="10"/>
  <c r="P29" i="10"/>
  <c r="M30" i="10"/>
  <c r="N30" i="10"/>
  <c r="O30" i="10"/>
  <c r="P30" i="10"/>
  <c r="M31" i="10"/>
  <c r="N31" i="10"/>
  <c r="O31" i="10"/>
  <c r="P31" i="10"/>
  <c r="M32" i="10"/>
  <c r="N32" i="10"/>
  <c r="O32" i="10"/>
  <c r="P32" i="10"/>
  <c r="M33" i="10"/>
  <c r="N33" i="10"/>
  <c r="O33" i="10"/>
  <c r="P33" i="10"/>
  <c r="M34" i="10"/>
  <c r="N34" i="10"/>
  <c r="O34" i="10"/>
  <c r="P34" i="10"/>
  <c r="M35" i="10"/>
  <c r="N35" i="10"/>
  <c r="O35" i="10"/>
  <c r="P35" i="10"/>
  <c r="M36" i="10"/>
  <c r="N36" i="10"/>
  <c r="O36" i="10"/>
  <c r="P36" i="10"/>
  <c r="M37" i="10"/>
  <c r="N37" i="10"/>
  <c r="O37" i="10"/>
  <c r="P37" i="10"/>
  <c r="M38" i="10"/>
  <c r="N38" i="10"/>
  <c r="O38" i="10"/>
  <c r="P38" i="10"/>
  <c r="M39" i="10"/>
  <c r="N39" i="10"/>
  <c r="O39" i="10"/>
  <c r="P39" i="10"/>
  <c r="M40" i="10"/>
  <c r="N40" i="10"/>
  <c r="O40" i="10"/>
  <c r="P40" i="10"/>
  <c r="M41" i="10"/>
  <c r="N41" i="10"/>
  <c r="O41" i="10"/>
  <c r="P41" i="10"/>
  <c r="M42" i="10"/>
  <c r="N42" i="10"/>
  <c r="O42" i="10"/>
  <c r="P42" i="10"/>
  <c r="M43" i="10"/>
  <c r="N43" i="10"/>
  <c r="O43" i="10"/>
  <c r="P43" i="10"/>
  <c r="M44" i="10"/>
  <c r="N44" i="10"/>
  <c r="O44" i="10"/>
  <c r="P44" i="10"/>
  <c r="M45" i="10"/>
  <c r="N45" i="10"/>
  <c r="O45" i="10"/>
  <c r="P45" i="10"/>
  <c r="M46" i="10"/>
  <c r="N46" i="10"/>
  <c r="O46" i="10"/>
  <c r="P46" i="10"/>
  <c r="M47" i="10"/>
  <c r="N47" i="10"/>
  <c r="O47" i="10"/>
  <c r="P47" i="10"/>
  <c r="M48" i="10"/>
  <c r="N48" i="10"/>
  <c r="O48" i="10"/>
  <c r="P48" i="10"/>
  <c r="M49" i="10"/>
  <c r="N49" i="10"/>
  <c r="O49" i="10"/>
  <c r="P49" i="10"/>
  <c r="M50" i="10"/>
  <c r="N50" i="10"/>
  <c r="O50" i="10"/>
  <c r="P50" i="10"/>
  <c r="M51" i="10"/>
  <c r="N51" i="10"/>
  <c r="O51" i="10"/>
  <c r="P51" i="10"/>
  <c r="M52" i="10"/>
  <c r="N52" i="10"/>
  <c r="O52" i="10"/>
  <c r="P52" i="10"/>
  <c r="M53" i="10"/>
  <c r="N53" i="10"/>
  <c r="O53" i="10"/>
  <c r="P53" i="10"/>
  <c r="M54" i="10"/>
  <c r="N54" i="10"/>
  <c r="O54" i="10"/>
  <c r="P54" i="10"/>
  <c r="M55" i="10"/>
  <c r="N55" i="10"/>
  <c r="O55" i="10"/>
  <c r="P55" i="10"/>
  <c r="M56" i="10"/>
  <c r="N56" i="10"/>
  <c r="O56" i="10"/>
  <c r="P56" i="10"/>
  <c r="M57" i="10"/>
  <c r="N57" i="10"/>
  <c r="O57" i="10"/>
  <c r="P57" i="10"/>
  <c r="M58" i="10"/>
  <c r="N58" i="10"/>
  <c r="O58" i="10"/>
  <c r="P58" i="10"/>
  <c r="M59" i="10"/>
  <c r="N59" i="10"/>
  <c r="O59" i="10"/>
  <c r="P59" i="10"/>
  <c r="M60" i="10"/>
  <c r="N60" i="10"/>
  <c r="O60" i="10"/>
  <c r="P60" i="10"/>
  <c r="M61" i="10"/>
  <c r="N61" i="10"/>
  <c r="O61" i="10"/>
  <c r="P61" i="10"/>
  <c r="M62" i="10"/>
  <c r="N62" i="10"/>
  <c r="O62" i="10"/>
  <c r="P62" i="10"/>
  <c r="M63" i="10"/>
  <c r="N63" i="10"/>
  <c r="O63" i="10"/>
  <c r="P63" i="10"/>
  <c r="M64" i="10"/>
  <c r="N64" i="10"/>
  <c r="O64" i="10"/>
  <c r="P64" i="10"/>
  <c r="M65" i="10"/>
  <c r="N65" i="10"/>
  <c r="O65" i="10"/>
  <c r="P65" i="10"/>
  <c r="M66" i="10"/>
  <c r="N66" i="10"/>
  <c r="O66" i="10"/>
  <c r="P66" i="10"/>
  <c r="M67" i="10"/>
  <c r="N67" i="10"/>
  <c r="O67" i="10"/>
  <c r="P67" i="10"/>
  <c r="M68" i="10"/>
  <c r="N68" i="10"/>
  <c r="O68" i="10"/>
  <c r="P68" i="10"/>
  <c r="M69" i="10"/>
  <c r="N69" i="10"/>
  <c r="O69" i="10"/>
  <c r="P69" i="10"/>
  <c r="M70" i="10"/>
  <c r="N70" i="10"/>
  <c r="O70" i="10"/>
  <c r="P70" i="10"/>
  <c r="M71" i="10"/>
  <c r="N71" i="10"/>
  <c r="O71" i="10"/>
  <c r="P71" i="10"/>
  <c r="M72" i="10"/>
  <c r="N72" i="10"/>
  <c r="O72" i="10"/>
  <c r="P72" i="10"/>
  <c r="M73" i="10"/>
  <c r="N73" i="10"/>
  <c r="O73" i="10"/>
  <c r="P73" i="10"/>
  <c r="M74" i="10"/>
  <c r="N74" i="10"/>
  <c r="O74" i="10"/>
  <c r="P74" i="10"/>
  <c r="M75" i="10"/>
  <c r="N75" i="10"/>
  <c r="O75" i="10"/>
  <c r="P75" i="10"/>
  <c r="M76" i="10"/>
  <c r="N76" i="10"/>
  <c r="O76" i="10"/>
  <c r="P76" i="10"/>
  <c r="M77" i="10"/>
  <c r="N77" i="10"/>
  <c r="O77" i="10"/>
  <c r="P77" i="10"/>
  <c r="M78" i="10"/>
  <c r="N78" i="10"/>
  <c r="O78" i="10"/>
  <c r="P78" i="10"/>
  <c r="M79" i="10"/>
  <c r="N79" i="10"/>
  <c r="O79" i="10"/>
  <c r="P79" i="10"/>
  <c r="M80" i="10"/>
  <c r="N80" i="10"/>
  <c r="O80" i="10"/>
  <c r="P80" i="10"/>
  <c r="M81" i="10"/>
  <c r="N81" i="10"/>
  <c r="O81" i="10"/>
  <c r="P81" i="10"/>
  <c r="M82" i="10"/>
  <c r="N82" i="10"/>
  <c r="O82" i="10"/>
  <c r="P82" i="10"/>
  <c r="M83" i="10"/>
  <c r="N83" i="10"/>
  <c r="O83" i="10"/>
  <c r="P83" i="10"/>
  <c r="M84" i="10"/>
  <c r="N84" i="10"/>
  <c r="O84" i="10"/>
  <c r="P84" i="10"/>
  <c r="M85" i="10"/>
  <c r="N85" i="10"/>
  <c r="O85" i="10"/>
  <c r="P85" i="10"/>
  <c r="M86" i="10"/>
  <c r="N86" i="10"/>
  <c r="O86" i="10"/>
  <c r="P86" i="10"/>
  <c r="M87" i="10"/>
  <c r="N87" i="10"/>
  <c r="O87" i="10"/>
  <c r="P87" i="10"/>
  <c r="M88" i="10"/>
  <c r="N88" i="10"/>
  <c r="O88" i="10"/>
  <c r="P88" i="10"/>
  <c r="M89" i="10"/>
  <c r="N89" i="10"/>
  <c r="O89" i="10"/>
  <c r="P89" i="10"/>
  <c r="M90" i="10"/>
  <c r="N90" i="10"/>
  <c r="O90" i="10"/>
  <c r="P90" i="10"/>
  <c r="M91" i="10"/>
  <c r="N91" i="10"/>
  <c r="O91" i="10"/>
  <c r="P91" i="10"/>
  <c r="M92" i="10"/>
  <c r="N92" i="10"/>
  <c r="O92" i="10"/>
  <c r="P92" i="10"/>
  <c r="M93" i="10"/>
  <c r="N93" i="10"/>
  <c r="O93" i="10"/>
  <c r="P93" i="10"/>
  <c r="M94" i="10"/>
  <c r="N94" i="10"/>
  <c r="O94" i="10"/>
  <c r="P94" i="10"/>
  <c r="M95" i="10"/>
  <c r="N95" i="10"/>
  <c r="O95" i="10"/>
  <c r="P95" i="10"/>
  <c r="M96" i="10"/>
  <c r="N96" i="10"/>
  <c r="O96" i="10"/>
  <c r="P96" i="10"/>
  <c r="M97" i="10"/>
  <c r="N97" i="10"/>
  <c r="O97" i="10"/>
  <c r="P97" i="10"/>
  <c r="M98" i="10"/>
  <c r="N98" i="10"/>
  <c r="O98" i="10"/>
  <c r="P98" i="10"/>
  <c r="M99" i="10"/>
  <c r="N99" i="10"/>
  <c r="O99" i="10"/>
  <c r="P99" i="10"/>
  <c r="M100" i="10"/>
  <c r="N100" i="10"/>
  <c r="O100" i="10"/>
  <c r="P100" i="10"/>
  <c r="M101" i="10"/>
  <c r="N101" i="10"/>
  <c r="O101" i="10"/>
  <c r="P101" i="10"/>
  <c r="M102" i="10"/>
  <c r="N102" i="10"/>
  <c r="O102" i="10"/>
  <c r="P102" i="10"/>
  <c r="M103" i="10"/>
  <c r="N103" i="10"/>
  <c r="O103" i="10"/>
  <c r="P103" i="10"/>
  <c r="M104" i="10"/>
  <c r="N104" i="10"/>
  <c r="O104" i="10"/>
  <c r="P104" i="10"/>
  <c r="M105" i="10"/>
  <c r="N105" i="10"/>
  <c r="O105" i="10"/>
  <c r="P105" i="10"/>
  <c r="M106" i="10"/>
  <c r="N106" i="10"/>
  <c r="O106" i="10"/>
  <c r="P106" i="10"/>
  <c r="M107" i="10"/>
  <c r="N107" i="10"/>
  <c r="O107" i="10"/>
  <c r="P107" i="10"/>
  <c r="M110" i="10"/>
  <c r="N110" i="10"/>
  <c r="O110" i="10"/>
  <c r="P110" i="10"/>
  <c r="M7" i="3"/>
  <c r="N7" i="3"/>
  <c r="O7" i="3"/>
  <c r="P7" i="3"/>
  <c r="M8" i="3"/>
  <c r="N8" i="3"/>
  <c r="O8" i="3"/>
  <c r="P8" i="3"/>
  <c r="M9" i="3"/>
  <c r="N9" i="3"/>
  <c r="O9" i="3"/>
  <c r="P9" i="3"/>
  <c r="M10" i="3"/>
  <c r="N10" i="3"/>
  <c r="O10" i="3"/>
  <c r="P10" i="3"/>
  <c r="M11" i="3"/>
  <c r="N11" i="3"/>
  <c r="O11" i="3"/>
  <c r="P11" i="3"/>
  <c r="M12" i="3"/>
  <c r="N12" i="3"/>
  <c r="O12" i="3"/>
  <c r="P12" i="3"/>
  <c r="M13" i="3"/>
  <c r="N13" i="3"/>
  <c r="O13" i="3"/>
  <c r="P13" i="3"/>
  <c r="M14" i="3"/>
  <c r="N14" i="3"/>
  <c r="O14" i="3"/>
  <c r="P14" i="3"/>
  <c r="M15" i="3"/>
  <c r="N15" i="3"/>
  <c r="O15" i="3"/>
  <c r="P15" i="3"/>
  <c r="M16" i="3"/>
  <c r="N16" i="3"/>
  <c r="O16" i="3"/>
  <c r="P16" i="3"/>
  <c r="M17" i="3"/>
  <c r="N17" i="3"/>
  <c r="O17" i="3"/>
  <c r="P17" i="3"/>
  <c r="M18" i="3"/>
  <c r="N18" i="3"/>
  <c r="O18" i="3"/>
  <c r="P18" i="3"/>
  <c r="M19" i="3"/>
  <c r="N19" i="3"/>
  <c r="O19" i="3"/>
  <c r="P19" i="3"/>
  <c r="M20" i="3"/>
  <c r="N20" i="3"/>
  <c r="O20" i="3"/>
  <c r="P20" i="3"/>
  <c r="M21" i="3"/>
  <c r="N21" i="3"/>
  <c r="O21" i="3"/>
  <c r="P21" i="3"/>
  <c r="M22" i="3"/>
  <c r="N22" i="3"/>
  <c r="O22" i="3"/>
  <c r="P22" i="3"/>
  <c r="M23" i="3"/>
  <c r="N23" i="3"/>
  <c r="O23" i="3"/>
  <c r="P23" i="3"/>
  <c r="M24" i="3"/>
  <c r="N24" i="3"/>
  <c r="O24" i="3"/>
  <c r="P24" i="3"/>
  <c r="M25" i="3"/>
  <c r="N25" i="3"/>
  <c r="O25" i="3"/>
  <c r="P25" i="3"/>
  <c r="M26" i="3"/>
  <c r="N26" i="3"/>
  <c r="O26" i="3"/>
  <c r="P26" i="3"/>
  <c r="M27" i="3"/>
  <c r="N27" i="3"/>
  <c r="O27" i="3"/>
  <c r="P27" i="3"/>
  <c r="M28" i="3"/>
  <c r="N28" i="3"/>
  <c r="O28" i="3"/>
  <c r="P28" i="3"/>
  <c r="M29" i="3"/>
  <c r="N29" i="3"/>
  <c r="O29" i="3"/>
  <c r="P29" i="3"/>
  <c r="M30" i="3"/>
  <c r="N30" i="3"/>
  <c r="O30" i="3"/>
  <c r="P30" i="3"/>
  <c r="M31" i="3"/>
  <c r="N31" i="3"/>
  <c r="O31" i="3"/>
  <c r="P31" i="3"/>
  <c r="M32" i="3"/>
  <c r="N32" i="3"/>
  <c r="O32" i="3"/>
  <c r="P32" i="3"/>
  <c r="M33" i="3"/>
  <c r="N33" i="3"/>
  <c r="O33" i="3"/>
  <c r="P33" i="3"/>
  <c r="M34" i="3"/>
  <c r="N34" i="3"/>
  <c r="O34" i="3"/>
  <c r="P34" i="3"/>
  <c r="M35" i="3"/>
  <c r="N35" i="3"/>
  <c r="O35" i="3"/>
  <c r="P35" i="3"/>
  <c r="M36" i="3"/>
  <c r="N36" i="3"/>
  <c r="O36" i="3"/>
  <c r="P36" i="3"/>
  <c r="M37" i="3"/>
  <c r="N37" i="3"/>
  <c r="O37" i="3"/>
  <c r="P37" i="3"/>
  <c r="M38" i="3"/>
  <c r="N38" i="3"/>
  <c r="O38" i="3"/>
  <c r="P38" i="3"/>
  <c r="M39" i="3"/>
  <c r="N39" i="3"/>
  <c r="O39" i="3"/>
  <c r="P39" i="3"/>
  <c r="M40" i="3"/>
  <c r="N40" i="3"/>
  <c r="O40" i="3"/>
  <c r="P40" i="3"/>
  <c r="M41" i="3"/>
  <c r="N41" i="3"/>
  <c r="O41" i="3"/>
  <c r="P41" i="3"/>
  <c r="M42" i="3"/>
  <c r="N42" i="3"/>
  <c r="O42" i="3"/>
  <c r="P42" i="3"/>
  <c r="M43" i="3"/>
  <c r="N43" i="3"/>
  <c r="O43" i="3"/>
  <c r="P43" i="3"/>
  <c r="M44" i="3"/>
  <c r="N44" i="3"/>
  <c r="O44" i="3"/>
  <c r="P44" i="3"/>
  <c r="M45" i="3"/>
  <c r="N45" i="3"/>
  <c r="O45" i="3"/>
  <c r="P45" i="3"/>
  <c r="M46" i="3"/>
  <c r="N46" i="3"/>
  <c r="O46" i="3"/>
  <c r="P46" i="3"/>
  <c r="M47" i="3"/>
  <c r="N47" i="3"/>
  <c r="O47" i="3"/>
  <c r="P47" i="3"/>
  <c r="M48" i="3"/>
  <c r="N48" i="3"/>
  <c r="O48" i="3"/>
  <c r="P48" i="3"/>
  <c r="M49" i="3"/>
  <c r="N49" i="3"/>
  <c r="O49" i="3"/>
  <c r="P49" i="3"/>
  <c r="M50" i="3"/>
  <c r="N50" i="3"/>
  <c r="O50" i="3"/>
  <c r="P50" i="3"/>
  <c r="M51" i="3"/>
  <c r="N51" i="3"/>
  <c r="O51" i="3"/>
  <c r="P51" i="3"/>
  <c r="M52" i="3"/>
  <c r="N52" i="3"/>
  <c r="O52" i="3"/>
  <c r="P52" i="3"/>
  <c r="M53" i="3"/>
  <c r="N53" i="3"/>
  <c r="O53" i="3"/>
  <c r="P53" i="3"/>
  <c r="M54" i="3"/>
  <c r="N54" i="3"/>
  <c r="O54" i="3"/>
  <c r="P54" i="3"/>
  <c r="M55" i="3"/>
  <c r="N55" i="3"/>
  <c r="O55" i="3"/>
  <c r="P55" i="3"/>
  <c r="M56" i="3"/>
  <c r="N56" i="3"/>
  <c r="O56" i="3"/>
  <c r="P56" i="3"/>
  <c r="M57" i="3"/>
  <c r="N57" i="3"/>
  <c r="O57" i="3"/>
  <c r="P57" i="3"/>
  <c r="M58" i="3"/>
  <c r="N58" i="3"/>
  <c r="O58" i="3"/>
  <c r="P58" i="3"/>
  <c r="M59" i="3"/>
  <c r="N59" i="3"/>
  <c r="O59" i="3"/>
  <c r="P59" i="3"/>
  <c r="M60" i="3"/>
  <c r="N60" i="3"/>
  <c r="O60" i="3"/>
  <c r="P60" i="3"/>
  <c r="M61" i="3"/>
  <c r="N61" i="3"/>
  <c r="O61" i="3"/>
  <c r="P61" i="3"/>
  <c r="M62" i="3"/>
  <c r="N62" i="3"/>
  <c r="O62" i="3"/>
  <c r="P62" i="3"/>
  <c r="M63" i="3"/>
  <c r="N63" i="3"/>
  <c r="O63" i="3"/>
  <c r="P63" i="3"/>
  <c r="M64" i="3"/>
  <c r="N64" i="3"/>
  <c r="O64" i="3"/>
  <c r="P64" i="3"/>
  <c r="M65" i="3"/>
  <c r="N65" i="3"/>
  <c r="O65" i="3"/>
  <c r="P65" i="3"/>
  <c r="M66" i="3"/>
  <c r="N66" i="3"/>
  <c r="O66" i="3"/>
  <c r="P66" i="3"/>
  <c r="M67" i="3"/>
  <c r="N67" i="3"/>
  <c r="O67" i="3"/>
  <c r="P67" i="3"/>
  <c r="M68" i="3"/>
  <c r="N68" i="3"/>
  <c r="O68" i="3"/>
  <c r="P68" i="3"/>
  <c r="M69" i="3"/>
  <c r="N69" i="3"/>
  <c r="O69" i="3"/>
  <c r="P69" i="3"/>
  <c r="M70" i="3"/>
  <c r="N70" i="3"/>
  <c r="O70" i="3"/>
  <c r="P70" i="3"/>
  <c r="M71" i="3"/>
  <c r="N71" i="3"/>
  <c r="O71" i="3"/>
  <c r="P71" i="3"/>
  <c r="M72" i="3"/>
  <c r="N72" i="3"/>
  <c r="O72" i="3"/>
  <c r="P72" i="3"/>
  <c r="M73" i="3"/>
  <c r="N73" i="3"/>
  <c r="O73" i="3"/>
  <c r="P73" i="3"/>
  <c r="M74" i="3"/>
  <c r="N74" i="3"/>
  <c r="O74" i="3"/>
  <c r="P74" i="3"/>
  <c r="M75" i="3"/>
  <c r="N75" i="3"/>
  <c r="O75" i="3"/>
  <c r="P75" i="3"/>
  <c r="M76" i="3"/>
  <c r="N76" i="3"/>
  <c r="O76" i="3"/>
  <c r="P76" i="3"/>
  <c r="M77" i="3"/>
  <c r="N77" i="3"/>
  <c r="O77" i="3"/>
  <c r="P77" i="3"/>
  <c r="M78" i="3"/>
  <c r="N78" i="3"/>
  <c r="O78" i="3"/>
  <c r="P78" i="3"/>
  <c r="M79" i="3"/>
  <c r="N79" i="3"/>
  <c r="O79" i="3"/>
  <c r="P79" i="3"/>
  <c r="M80" i="3"/>
  <c r="N80" i="3"/>
  <c r="O80" i="3"/>
  <c r="P80" i="3"/>
  <c r="M81" i="3"/>
  <c r="N81" i="3"/>
  <c r="O81" i="3"/>
  <c r="P81" i="3"/>
  <c r="M82" i="3"/>
  <c r="N82" i="3"/>
  <c r="O82" i="3"/>
  <c r="P82" i="3"/>
  <c r="M83" i="3"/>
  <c r="N83" i="3"/>
  <c r="O83" i="3"/>
  <c r="P83" i="3"/>
  <c r="M84" i="3"/>
  <c r="N84" i="3"/>
  <c r="O84" i="3"/>
  <c r="P84" i="3"/>
  <c r="M85" i="3"/>
  <c r="N85" i="3"/>
  <c r="O85" i="3"/>
  <c r="P85" i="3"/>
  <c r="M86" i="3"/>
  <c r="N86" i="3"/>
  <c r="O86" i="3"/>
  <c r="P86" i="3"/>
  <c r="M87" i="3"/>
  <c r="N87" i="3"/>
  <c r="O87" i="3"/>
  <c r="P87" i="3"/>
  <c r="M88" i="3"/>
  <c r="N88" i="3"/>
  <c r="O88" i="3"/>
  <c r="P88" i="3"/>
  <c r="M89" i="3"/>
  <c r="N89" i="3"/>
  <c r="O89" i="3"/>
  <c r="P89" i="3"/>
  <c r="M90" i="3"/>
  <c r="N90" i="3"/>
  <c r="O90" i="3"/>
  <c r="P90" i="3"/>
  <c r="M91" i="3"/>
  <c r="N91" i="3"/>
  <c r="O91" i="3"/>
  <c r="P91" i="3"/>
  <c r="M92" i="3"/>
  <c r="N92" i="3"/>
  <c r="O92" i="3"/>
  <c r="P92" i="3"/>
  <c r="M93" i="3"/>
  <c r="N93" i="3"/>
  <c r="O93" i="3"/>
  <c r="P93" i="3"/>
  <c r="M94" i="3"/>
  <c r="N94" i="3"/>
  <c r="O94" i="3"/>
  <c r="P94" i="3"/>
  <c r="M95" i="3"/>
  <c r="N95" i="3"/>
  <c r="O95" i="3"/>
  <c r="P95" i="3"/>
  <c r="M96" i="3"/>
  <c r="N96" i="3"/>
  <c r="O96" i="3"/>
  <c r="P96" i="3"/>
  <c r="M97" i="3"/>
  <c r="N97" i="3"/>
  <c r="O97" i="3"/>
  <c r="P97" i="3"/>
  <c r="M98" i="3"/>
  <c r="N98" i="3"/>
  <c r="O98" i="3"/>
  <c r="P98" i="3"/>
  <c r="M99" i="3"/>
  <c r="N99" i="3"/>
  <c r="O99" i="3"/>
  <c r="P99" i="3"/>
  <c r="M100" i="3"/>
  <c r="N100" i="3"/>
  <c r="O100" i="3"/>
  <c r="P100" i="3"/>
  <c r="M101" i="3"/>
  <c r="N101" i="3"/>
  <c r="O101" i="3"/>
  <c r="P101" i="3"/>
  <c r="M102" i="3"/>
  <c r="N102" i="3"/>
  <c r="O102" i="3"/>
  <c r="P102" i="3"/>
  <c r="M103" i="3"/>
  <c r="N103" i="3"/>
  <c r="O103" i="3"/>
  <c r="P103" i="3"/>
  <c r="M104" i="3"/>
  <c r="N104" i="3"/>
  <c r="O104" i="3"/>
  <c r="P104" i="3"/>
  <c r="M105" i="3"/>
  <c r="N105" i="3"/>
  <c r="O105" i="3"/>
  <c r="P105" i="3"/>
  <c r="M106" i="3"/>
  <c r="N106" i="3"/>
  <c r="O106" i="3"/>
  <c r="P106" i="3"/>
  <c r="M107" i="3"/>
  <c r="N107" i="3"/>
  <c r="O107" i="3"/>
  <c r="P107" i="3"/>
  <c r="M110" i="3"/>
  <c r="N110" i="3"/>
  <c r="O110" i="3"/>
  <c r="P110" i="3"/>
  <c r="A2" i="2"/>
  <c r="A3" i="2"/>
  <c r="A4" i="2"/>
  <c r="A5" i="2"/>
  <c r="A7" i="2"/>
  <c r="A9" i="2"/>
  <c r="A10" i="2"/>
  <c r="D21" i="2"/>
  <c r="G12" i="11"/>
  <c r="B35" i="2"/>
  <c r="B36" i="2"/>
  <c r="B37" i="2"/>
  <c r="B38" i="2"/>
  <c r="B40" i="2"/>
  <c r="B41" i="2"/>
  <c r="B42" i="2"/>
  <c r="B43" i="2"/>
  <c r="B2" i="8"/>
  <c r="B3" i="8"/>
  <c r="B4" i="8"/>
  <c r="D4" i="8"/>
  <c r="B5" i="8"/>
  <c r="E5" i="8"/>
  <c r="B6" i="8"/>
  <c r="E6" i="8"/>
  <c r="B7" i="8"/>
  <c r="B35" i="8"/>
  <c r="C35" i="8"/>
  <c r="D35" i="8"/>
  <c r="B2" i="11"/>
  <c r="E35" i="8"/>
  <c r="B36" i="8"/>
  <c r="C36" i="8"/>
  <c r="D36" i="8"/>
  <c r="B3" i="11"/>
  <c r="E36" i="8"/>
  <c r="B37" i="8"/>
  <c r="C37" i="8"/>
  <c r="D37" i="8"/>
  <c r="B4" i="11"/>
  <c r="E37" i="8"/>
  <c r="B38" i="8"/>
  <c r="C38" i="8"/>
  <c r="D38" i="8"/>
  <c r="B5" i="11"/>
  <c r="E38" i="8"/>
  <c r="B39" i="8"/>
  <c r="C39" i="8"/>
  <c r="D39" i="8"/>
  <c r="B6" i="11"/>
  <c r="E39" i="8"/>
  <c r="B40" i="8"/>
  <c r="C40" i="8"/>
  <c r="D40" i="8"/>
  <c r="B7" i="11"/>
  <c r="E40" i="8"/>
  <c r="B41" i="8"/>
  <c r="C41" i="8"/>
  <c r="D41" i="8"/>
  <c r="B8" i="11"/>
  <c r="E41" i="8"/>
  <c r="B42" i="8"/>
  <c r="C42" i="8"/>
  <c r="D42" i="8"/>
  <c r="B9" i="11"/>
  <c r="E42" i="8"/>
  <c r="J25" i="10"/>
  <c r="K25" i="10"/>
  <c r="L25" i="10"/>
  <c r="J95" i="10"/>
  <c r="B6" i="10"/>
  <c r="C6" i="10"/>
  <c r="K6" i="10"/>
  <c r="L6" i="10"/>
  <c r="G13" i="11"/>
  <c r="G14" i="11"/>
  <c r="B39" i="2"/>
  <c r="J7" i="10"/>
  <c r="K7" i="10"/>
  <c r="J42" i="10"/>
  <c r="K42" i="10"/>
  <c r="L42" i="10"/>
  <c r="J26" i="10"/>
  <c r="J81" i="10"/>
  <c r="K81" i="10"/>
  <c r="L81" i="10"/>
  <c r="J70" i="10"/>
  <c r="A60" i="10"/>
  <c r="B60" i="10"/>
  <c r="C60" i="10"/>
  <c r="J16" i="10"/>
  <c r="K16" i="10"/>
  <c r="L16" i="10"/>
  <c r="J34" i="10"/>
  <c r="J65" i="10"/>
  <c r="J13" i="10"/>
  <c r="K13" i="10"/>
  <c r="L13" i="10"/>
  <c r="J105" i="10"/>
  <c r="J59" i="10"/>
  <c r="K59" i="10"/>
  <c r="J72" i="10"/>
  <c r="J12" i="10"/>
  <c r="J32" i="10"/>
  <c r="K32" i="10"/>
  <c r="L32" i="10"/>
  <c r="J63" i="10"/>
  <c r="J17" i="10"/>
  <c r="K17" i="10"/>
  <c r="L17" i="10"/>
  <c r="J50" i="10"/>
  <c r="K50" i="10"/>
  <c r="J66" i="10"/>
  <c r="K66" i="10"/>
  <c r="L66" i="10"/>
  <c r="J53" i="10"/>
  <c r="J87" i="10"/>
  <c r="K87" i="10"/>
  <c r="J27" i="10"/>
  <c r="K27" i="10"/>
  <c r="L27" i="10"/>
  <c r="J97" i="10"/>
  <c r="J38" i="10"/>
  <c r="K38" i="10"/>
  <c r="A90" i="10"/>
  <c r="B90" i="10"/>
  <c r="A68" i="10"/>
  <c r="A12" i="10"/>
  <c r="B12" i="10"/>
  <c r="A78" i="10"/>
  <c r="A19" i="10"/>
  <c r="A54" i="10"/>
  <c r="A51" i="10"/>
  <c r="D75" i="10"/>
  <c r="D24" i="3"/>
  <c r="E24" i="3"/>
  <c r="F24" i="3"/>
  <c r="E6" i="3"/>
  <c r="F6" i="3"/>
  <c r="D77" i="3"/>
  <c r="E77" i="3"/>
  <c r="D67" i="3"/>
  <c r="D14" i="3"/>
  <c r="E14" i="3"/>
  <c r="D18" i="3"/>
  <c r="E18" i="3"/>
  <c r="D104" i="3"/>
  <c r="E104" i="3"/>
  <c r="F104" i="3"/>
  <c r="B6" i="3"/>
  <c r="C6" i="3"/>
  <c r="D10" i="10"/>
  <c r="E10" i="10"/>
  <c r="F10" i="10"/>
  <c r="D8" i="10"/>
  <c r="D58" i="10"/>
  <c r="A28" i="10"/>
  <c r="B28" i="10"/>
  <c r="A46" i="10"/>
  <c r="A23" i="10"/>
  <c r="B23" i="10"/>
  <c r="A47" i="10"/>
  <c r="B47" i="10"/>
  <c r="C47" i="10"/>
  <c r="A16" i="10"/>
  <c r="A48" i="10"/>
  <c r="A64" i="10"/>
  <c r="A57" i="10"/>
  <c r="A79" i="10"/>
  <c r="B79" i="10"/>
  <c r="A91" i="10"/>
  <c r="B91" i="10"/>
  <c r="C91" i="10"/>
  <c r="A73" i="10"/>
  <c r="B73" i="10"/>
  <c r="A56" i="10"/>
  <c r="A30" i="10"/>
  <c r="B30" i="10"/>
  <c r="C30" i="10"/>
  <c r="A13" i="10"/>
  <c r="A31" i="10"/>
  <c r="A103" i="10"/>
  <c r="B103" i="10"/>
  <c r="A25" i="10"/>
  <c r="B25" i="10"/>
  <c r="A39" i="10"/>
  <c r="B39" i="10"/>
  <c r="A77" i="10"/>
  <c r="B77" i="10"/>
  <c r="A71" i="10"/>
  <c r="B71" i="10"/>
  <c r="A44" i="10"/>
  <c r="B44" i="10"/>
  <c r="A38" i="10"/>
  <c r="A8" i="10"/>
  <c r="B8" i="10"/>
  <c r="A41" i="10"/>
  <c r="A59" i="10"/>
  <c r="B59" i="10"/>
  <c r="A100" i="10"/>
  <c r="A55" i="10"/>
  <c r="B55" i="10"/>
  <c r="C55" i="10"/>
  <c r="A75" i="10"/>
  <c r="A42" i="10"/>
  <c r="A62" i="10"/>
  <c r="A95" i="10"/>
  <c r="A15" i="3"/>
  <c r="B15" i="3"/>
  <c r="C15" i="3"/>
  <c r="A37" i="3"/>
  <c r="A21" i="3"/>
  <c r="A22" i="3"/>
  <c r="A59" i="3"/>
  <c r="B42" i="10"/>
  <c r="C42" i="10"/>
  <c r="C79" i="10"/>
  <c r="B46" i="10"/>
  <c r="G25" i="10"/>
  <c r="G98" i="10"/>
  <c r="G56" i="10"/>
  <c r="B78" i="10"/>
  <c r="C73" i="10"/>
  <c r="J11" i="10"/>
  <c r="J62" i="10"/>
  <c r="J106" i="10"/>
  <c r="C53" i="8"/>
  <c r="J18" i="10"/>
  <c r="K18" i="10"/>
  <c r="L18" i="10"/>
  <c r="J76" i="10"/>
  <c r="K76" i="10"/>
  <c r="J51" i="10"/>
  <c r="K51" i="10"/>
  <c r="L51" i="10"/>
  <c r="J49" i="10"/>
  <c r="K49" i="10"/>
  <c r="J91" i="10"/>
  <c r="K91" i="10"/>
  <c r="J75" i="10"/>
  <c r="J58" i="10"/>
  <c r="K58" i="10"/>
  <c r="J10" i="10"/>
  <c r="J39" i="10"/>
  <c r="K39" i="10"/>
  <c r="J100" i="10"/>
  <c r="J93" i="10"/>
  <c r="J21" i="10"/>
  <c r="K21" i="10"/>
  <c r="L21" i="10"/>
  <c r="J54" i="10"/>
  <c r="J56" i="10"/>
  <c r="K56" i="10"/>
  <c r="J89" i="10"/>
  <c r="J29" i="10"/>
  <c r="J99" i="10"/>
  <c r="J15" i="10"/>
  <c r="K15" i="10"/>
  <c r="J86" i="10"/>
  <c r="J28" i="10"/>
  <c r="J60" i="10"/>
  <c r="K60" i="10"/>
  <c r="L60" i="10"/>
  <c r="J102" i="10"/>
  <c r="J67" i="10"/>
  <c r="K67" i="10"/>
  <c r="L67" i="10"/>
  <c r="J85" i="10"/>
  <c r="J94" i="10"/>
  <c r="K94" i="10"/>
  <c r="L94" i="10"/>
  <c r="J35" i="10"/>
  <c r="J14" i="10"/>
  <c r="K14" i="10"/>
  <c r="J61" i="10"/>
  <c r="J64" i="10"/>
  <c r="K64" i="10"/>
  <c r="J57" i="10"/>
  <c r="K57" i="10"/>
  <c r="L57" i="10"/>
  <c r="J47" i="10"/>
  <c r="K47" i="10"/>
  <c r="L47" i="10"/>
  <c r="J84" i="10"/>
  <c r="K84" i="10"/>
  <c r="L84" i="10"/>
  <c r="J31" i="10"/>
  <c r="K31" i="10"/>
  <c r="J104" i="10"/>
  <c r="K104" i="10"/>
  <c r="J82" i="10"/>
  <c r="J83" i="10"/>
  <c r="K83" i="10"/>
  <c r="J33" i="10"/>
  <c r="K33" i="10"/>
  <c r="J45" i="10"/>
  <c r="K45" i="10"/>
  <c r="J80" i="10"/>
  <c r="K80" i="10"/>
  <c r="L80" i="10"/>
  <c r="J8" i="10"/>
  <c r="K8" i="10"/>
  <c r="L8" i="10"/>
  <c r="J73" i="10"/>
  <c r="J79" i="10"/>
  <c r="K79" i="10"/>
  <c r="J69" i="10"/>
  <c r="J20" i="10"/>
  <c r="J37" i="10"/>
  <c r="K37" i="10"/>
  <c r="L37" i="10"/>
  <c r="J96" i="10"/>
  <c r="J48" i="10"/>
  <c r="K48" i="10"/>
  <c r="J46" i="10"/>
  <c r="J103" i="10"/>
  <c r="J92" i="10"/>
  <c r="J55" i="10"/>
  <c r="K55" i="10"/>
  <c r="L55" i="10"/>
  <c r="J36" i="10"/>
  <c r="K36" i="10"/>
  <c r="J23" i="10"/>
  <c r="J77" i="10"/>
  <c r="K77" i="10"/>
  <c r="J88" i="10"/>
  <c r="J74" i="10"/>
  <c r="J24" i="10"/>
  <c r="J52" i="10"/>
  <c r="K52" i="10"/>
  <c r="L52" i="10"/>
  <c r="J19" i="10"/>
  <c r="J101" i="10"/>
  <c r="K101" i="10"/>
  <c r="L101" i="10"/>
  <c r="J43" i="10"/>
  <c r="J68" i="10"/>
  <c r="K68" i="10"/>
  <c r="L68" i="10"/>
  <c r="J71" i="10"/>
  <c r="J22" i="10"/>
  <c r="K22" i="10"/>
  <c r="L22" i="10"/>
  <c r="J44" i="10"/>
  <c r="J98" i="10"/>
  <c r="K98" i="10"/>
  <c r="J41" i="10"/>
  <c r="J30" i="10"/>
  <c r="K30" i="10"/>
  <c r="J40" i="10"/>
  <c r="J78" i="10"/>
  <c r="J9" i="10"/>
  <c r="K9" i="10"/>
  <c r="J90" i="10"/>
  <c r="K90" i="10"/>
  <c r="L90" i="10"/>
  <c r="C39" i="10"/>
  <c r="A52" i="10"/>
  <c r="G76" i="10"/>
  <c r="L33" i="10"/>
  <c r="K103" i="10"/>
  <c r="L56" i="10"/>
  <c r="L50" i="10"/>
  <c r="K40" i="10"/>
  <c r="L31" i="10"/>
  <c r="K102" i="10"/>
  <c r="L102" i="10"/>
  <c r="L38" i="10"/>
  <c r="K53" i="10"/>
  <c r="K105" i="10"/>
  <c r="L105" i="10"/>
  <c r="K65" i="10"/>
  <c r="K74" i="10"/>
  <c r="D53" i="3"/>
  <c r="D87" i="3"/>
  <c r="E87" i="3"/>
  <c r="D35" i="3"/>
  <c r="D19" i="3"/>
  <c r="D22" i="3"/>
  <c r="E22" i="3"/>
  <c r="D7" i="3"/>
  <c r="E7" i="3"/>
  <c r="D46" i="3"/>
  <c r="E46" i="3"/>
  <c r="D61" i="3"/>
  <c r="E61" i="3"/>
  <c r="D9" i="3"/>
  <c r="D56" i="3"/>
  <c r="E56" i="3"/>
  <c r="F56" i="3"/>
  <c r="D99" i="3"/>
  <c r="D83" i="3"/>
  <c r="D106" i="3"/>
  <c r="C47" i="8"/>
  <c r="D59" i="3"/>
  <c r="E59" i="3"/>
  <c r="D40" i="3"/>
  <c r="E40" i="3"/>
  <c r="F40" i="3"/>
  <c r="D94" i="3"/>
  <c r="D51" i="3"/>
  <c r="E51" i="3"/>
  <c r="D23" i="3"/>
  <c r="E23" i="3"/>
  <c r="F23" i="3"/>
  <c r="D90" i="3"/>
  <c r="D45" i="3"/>
  <c r="D25" i="3"/>
  <c r="D79" i="3"/>
  <c r="G75" i="3"/>
  <c r="G65" i="3"/>
  <c r="E106" i="3"/>
  <c r="D63" i="3"/>
  <c r="E63" i="3"/>
  <c r="D62" i="3"/>
  <c r="E62" i="3"/>
  <c r="D98" i="3"/>
  <c r="D39" i="3"/>
  <c r="E39" i="3"/>
  <c r="D74" i="3"/>
  <c r="E74" i="3"/>
  <c r="D101" i="3"/>
  <c r="D88" i="3"/>
  <c r="E88" i="3"/>
  <c r="D100" i="3"/>
  <c r="E100" i="3"/>
  <c r="D17" i="3"/>
  <c r="E17" i="3"/>
  <c r="D85" i="3"/>
  <c r="E85" i="3"/>
  <c r="F85" i="3"/>
  <c r="D65" i="3"/>
  <c r="D95" i="3"/>
  <c r="D37" i="3"/>
  <c r="E37" i="3"/>
  <c r="F37" i="3"/>
  <c r="D105" i="3"/>
  <c r="D32" i="3"/>
  <c r="D82" i="3"/>
  <c r="F82" i="3"/>
  <c r="E82" i="3"/>
  <c r="D10" i="3"/>
  <c r="D58" i="3"/>
  <c r="F58" i="3"/>
  <c r="E58" i="3"/>
  <c r="D97" i="3"/>
  <c r="E97" i="3"/>
  <c r="F97" i="3"/>
  <c r="D92" i="3"/>
  <c r="D76" i="3"/>
  <c r="E76" i="3"/>
  <c r="F76" i="3"/>
  <c r="D34" i="3"/>
  <c r="E34" i="3"/>
  <c r="F34" i="3"/>
  <c r="D60" i="3"/>
  <c r="E60" i="3"/>
  <c r="D75" i="3"/>
  <c r="D28" i="3"/>
  <c r="E28" i="3"/>
  <c r="D102" i="3"/>
  <c r="E102" i="3"/>
  <c r="F102" i="3"/>
  <c r="D30" i="3"/>
  <c r="E30" i="3"/>
  <c r="F30" i="3"/>
  <c r="D96" i="3"/>
  <c r="E96" i="3"/>
  <c r="D54" i="3"/>
  <c r="D44" i="3"/>
  <c r="E44" i="3"/>
  <c r="D41" i="3"/>
  <c r="E41" i="3"/>
  <c r="D78" i="3"/>
  <c r="E78" i="3"/>
  <c r="F78" i="3"/>
  <c r="D81" i="3"/>
  <c r="E81" i="3"/>
  <c r="D49" i="3"/>
  <c r="D50" i="3"/>
  <c r="D64" i="3"/>
  <c r="E64" i="3"/>
  <c r="F64" i="3"/>
  <c r="D73" i="3"/>
  <c r="E73" i="3"/>
  <c r="F73" i="3"/>
  <c r="D80" i="3"/>
  <c r="E80" i="3"/>
  <c r="F80" i="3"/>
  <c r="D20" i="3"/>
  <c r="D55" i="3"/>
  <c r="E55" i="3"/>
  <c r="D66" i="3"/>
  <c r="D42" i="3"/>
  <c r="E42" i="3"/>
  <c r="F42" i="3"/>
  <c r="D69" i="3"/>
  <c r="D52" i="3"/>
  <c r="E52" i="3"/>
  <c r="D68" i="3"/>
  <c r="D70" i="3"/>
  <c r="D31" i="3"/>
  <c r="E31" i="3"/>
  <c r="F31" i="3"/>
  <c r="D27" i="3"/>
  <c r="D84" i="3"/>
  <c r="E84" i="3"/>
  <c r="D16" i="3"/>
  <c r="D86" i="3"/>
  <c r="D93" i="3"/>
  <c r="D21" i="3"/>
  <c r="E21" i="3"/>
  <c r="D89" i="3"/>
  <c r="D36" i="3"/>
  <c r="E36" i="3"/>
  <c r="D91" i="3"/>
  <c r="E91" i="3"/>
  <c r="D12" i="3"/>
  <c r="E12" i="3"/>
  <c r="D29" i="3"/>
  <c r="E29" i="3"/>
  <c r="D71" i="3"/>
  <c r="D48" i="3"/>
  <c r="E48" i="3"/>
  <c r="D57" i="3"/>
  <c r="E57" i="3"/>
  <c r="F57" i="3"/>
  <c r="D72" i="3"/>
  <c r="D43" i="3"/>
  <c r="E43" i="3"/>
  <c r="D103" i="3"/>
  <c r="D33" i="3"/>
  <c r="E33" i="3"/>
  <c r="D15" i="3"/>
  <c r="E15" i="3"/>
  <c r="F15" i="3"/>
  <c r="D47" i="3"/>
  <c r="E47" i="3"/>
  <c r="D38" i="3"/>
  <c r="E38" i="3"/>
  <c r="D11" i="3"/>
  <c r="F11" i="3"/>
  <c r="E11" i="3"/>
  <c r="D26" i="3"/>
  <c r="E26" i="3"/>
  <c r="G61" i="3"/>
  <c r="J27" i="3"/>
  <c r="G7" i="3"/>
  <c r="G14" i="3"/>
  <c r="H14" i="3"/>
  <c r="G26" i="3"/>
  <c r="A32" i="3"/>
  <c r="A12" i="3"/>
  <c r="A27" i="3"/>
  <c r="A49" i="3"/>
  <c r="A56" i="3"/>
  <c r="B56" i="3"/>
  <c r="A74" i="3"/>
  <c r="B74" i="3"/>
  <c r="A97" i="3"/>
  <c r="B97" i="3"/>
  <c r="A63" i="3"/>
  <c r="B63" i="3"/>
  <c r="C63" i="3"/>
  <c r="A95" i="3"/>
  <c r="B95" i="3"/>
  <c r="A28" i="3"/>
  <c r="B28" i="3"/>
  <c r="C28" i="3"/>
  <c r="H6" i="3"/>
  <c r="G80" i="3"/>
  <c r="G37" i="3"/>
  <c r="H37" i="3"/>
  <c r="G62" i="3"/>
  <c r="G27" i="3"/>
  <c r="G99" i="3"/>
  <c r="H99" i="3"/>
  <c r="G24" i="3"/>
  <c r="A45" i="3"/>
  <c r="B45" i="3"/>
  <c r="C45" i="3"/>
  <c r="A84" i="3"/>
  <c r="A11" i="3"/>
  <c r="A105" i="3"/>
  <c r="A87" i="3"/>
  <c r="B87" i="3"/>
  <c r="C87" i="3"/>
  <c r="A31" i="3"/>
  <c r="B31" i="3"/>
  <c r="A25" i="3"/>
  <c r="B25" i="3"/>
  <c r="C25" i="3"/>
  <c r="A23" i="3"/>
  <c r="A20" i="3"/>
  <c r="B20" i="3"/>
  <c r="C20" i="3"/>
  <c r="A79" i="3"/>
  <c r="A88" i="3"/>
  <c r="A16" i="3"/>
  <c r="G39" i="3"/>
  <c r="G85" i="3"/>
  <c r="H85" i="3"/>
  <c r="G44" i="3"/>
  <c r="G64" i="3"/>
  <c r="H64" i="3"/>
  <c r="G98" i="3"/>
  <c r="G101" i="3"/>
  <c r="H101" i="3"/>
  <c r="I101" i="3"/>
  <c r="A52" i="3"/>
  <c r="B52" i="3"/>
  <c r="A65" i="3"/>
  <c r="B65" i="3"/>
  <c r="A86" i="3"/>
  <c r="B86" i="3"/>
  <c r="A39" i="3"/>
  <c r="B39" i="3"/>
  <c r="C39" i="3"/>
  <c r="A19" i="3"/>
  <c r="B19" i="3"/>
  <c r="A7" i="3"/>
  <c r="A62" i="3"/>
  <c r="B62" i="3"/>
  <c r="A92" i="3"/>
  <c r="B92" i="3"/>
  <c r="C92" i="3"/>
  <c r="A38" i="3"/>
  <c r="A75" i="3"/>
  <c r="A13" i="3"/>
  <c r="A100" i="3"/>
  <c r="B100" i="3"/>
  <c r="A14" i="3"/>
  <c r="A89" i="3"/>
  <c r="B89" i="3"/>
  <c r="C89" i="3"/>
  <c r="A103" i="3"/>
  <c r="B103" i="3"/>
  <c r="A69" i="3"/>
  <c r="B69" i="3"/>
  <c r="A48" i="3"/>
  <c r="A55" i="3"/>
  <c r="B55" i="3"/>
  <c r="C55" i="3"/>
  <c r="A73" i="3"/>
  <c r="B73" i="3"/>
  <c r="A77" i="3"/>
  <c r="A51" i="3"/>
  <c r="B51" i="3"/>
  <c r="C51" i="3"/>
  <c r="G76" i="3"/>
  <c r="G49" i="3"/>
  <c r="H49" i="3"/>
  <c r="G28" i="3"/>
  <c r="H28" i="3"/>
  <c r="I28" i="3"/>
  <c r="G59" i="3"/>
  <c r="H59" i="3"/>
  <c r="G48" i="3"/>
  <c r="G79" i="3"/>
  <c r="H79" i="3"/>
  <c r="I79" i="3"/>
  <c r="G46" i="3"/>
  <c r="B37" i="3"/>
  <c r="C37" i="3"/>
  <c r="E25" i="3"/>
  <c r="H65" i="3"/>
  <c r="I65" i="3"/>
  <c r="J26" i="3"/>
  <c r="K26" i="3"/>
  <c r="L26" i="3"/>
  <c r="J50" i="3"/>
  <c r="J98" i="3"/>
  <c r="J60" i="3"/>
  <c r="K60" i="3"/>
  <c r="L60" i="3"/>
  <c r="J7" i="3"/>
  <c r="K7" i="3"/>
  <c r="L7" i="3"/>
  <c r="J34" i="3"/>
  <c r="J57" i="3"/>
  <c r="K57" i="3"/>
  <c r="J74" i="3"/>
  <c r="J67" i="3"/>
  <c r="K67" i="3"/>
  <c r="L67" i="3"/>
  <c r="J90" i="3"/>
  <c r="J15" i="3"/>
  <c r="K15" i="3"/>
  <c r="J40" i="3"/>
  <c r="K40" i="3"/>
  <c r="J12" i="3"/>
  <c r="J101" i="3"/>
  <c r="J84" i="3"/>
  <c r="K84" i="3"/>
  <c r="J85" i="3"/>
  <c r="J78" i="3"/>
  <c r="J83" i="3"/>
  <c r="J24" i="3"/>
  <c r="K24" i="3"/>
  <c r="G55" i="3"/>
  <c r="G18" i="3"/>
  <c r="H18" i="3"/>
  <c r="G11" i="3"/>
  <c r="G91" i="3"/>
  <c r="H91" i="3"/>
  <c r="I91" i="3"/>
  <c r="G105" i="3"/>
  <c r="G10" i="3"/>
  <c r="H10" i="3"/>
  <c r="I10" i="3"/>
  <c r="G70" i="3"/>
  <c r="G56" i="3"/>
  <c r="H56" i="3"/>
  <c r="I56" i="3"/>
  <c r="G72" i="3"/>
  <c r="G57" i="3"/>
  <c r="G50" i="3"/>
  <c r="H50" i="3"/>
  <c r="G51" i="3"/>
  <c r="H51" i="3"/>
  <c r="G20" i="3"/>
  <c r="G60" i="3"/>
  <c r="H60" i="3"/>
  <c r="G23" i="3"/>
  <c r="G43" i="3"/>
  <c r="G102" i="3"/>
  <c r="G30" i="3"/>
  <c r="G86" i="3"/>
  <c r="G54" i="3"/>
  <c r="H54" i="3"/>
  <c r="G74" i="3"/>
  <c r="H74" i="3"/>
  <c r="I74" i="3"/>
  <c r="G92" i="3"/>
  <c r="H92" i="3"/>
  <c r="G12" i="3"/>
  <c r="G33" i="3"/>
  <c r="G38" i="3"/>
  <c r="G8" i="3"/>
  <c r="G89" i="3"/>
  <c r="H89" i="3"/>
  <c r="G16" i="3"/>
  <c r="H16" i="3"/>
  <c r="G29" i="3"/>
  <c r="H29" i="3"/>
  <c r="G19" i="3"/>
  <c r="G13" i="3"/>
  <c r="G71" i="3"/>
  <c r="G84" i="3"/>
  <c r="G95" i="3"/>
  <c r="H95" i="3"/>
  <c r="I95" i="3"/>
  <c r="G81" i="3"/>
  <c r="G58" i="3"/>
  <c r="G41" i="3"/>
  <c r="G17" i="3"/>
  <c r="G47" i="3"/>
  <c r="H47" i="3"/>
  <c r="G35" i="3"/>
  <c r="H35" i="3"/>
  <c r="G9" i="3"/>
  <c r="H9" i="3"/>
  <c r="I9" i="3"/>
  <c r="G42" i="3"/>
  <c r="G88" i="3"/>
  <c r="H88" i="3"/>
  <c r="G40" i="3"/>
  <c r="G103" i="3"/>
  <c r="G69" i="3"/>
  <c r="G83" i="3"/>
  <c r="G77" i="3"/>
  <c r="G96" i="3"/>
  <c r="H96" i="3"/>
  <c r="G100" i="3"/>
  <c r="G106" i="3"/>
  <c r="G31" i="3"/>
  <c r="H31" i="3"/>
  <c r="I31" i="3"/>
  <c r="G87" i="3"/>
  <c r="G90" i="3"/>
  <c r="G32" i="3"/>
  <c r="H32" i="3"/>
  <c r="G45" i="3"/>
  <c r="H45" i="3"/>
  <c r="I45" i="3"/>
  <c r="G78" i="3"/>
  <c r="H78" i="3"/>
  <c r="G34" i="3"/>
  <c r="G97" i="3"/>
  <c r="G93" i="3"/>
  <c r="H93" i="3"/>
  <c r="G53" i="3"/>
  <c r="G66" i="3"/>
  <c r="G63" i="3"/>
  <c r="G104" i="3"/>
  <c r="H104" i="3"/>
  <c r="G94" i="3"/>
  <c r="G82" i="3"/>
  <c r="G21" i="3"/>
  <c r="H21" i="3"/>
  <c r="G36" i="3"/>
  <c r="G73" i="3"/>
  <c r="H73" i="3"/>
  <c r="G15" i="3"/>
  <c r="H15" i="3"/>
  <c r="I15" i="3"/>
  <c r="G22" i="3"/>
  <c r="G52" i="3"/>
  <c r="G25" i="3"/>
  <c r="G68" i="3"/>
  <c r="A57" i="3"/>
  <c r="B57" i="3"/>
  <c r="A40" i="3"/>
  <c r="A58" i="3"/>
  <c r="B58" i="3"/>
  <c r="A29" i="3"/>
  <c r="A46" i="3"/>
  <c r="A24" i="3"/>
  <c r="B24" i="3"/>
  <c r="A68" i="3"/>
  <c r="A18" i="3"/>
  <c r="B18" i="3"/>
  <c r="C18" i="3"/>
  <c r="A61" i="3"/>
  <c r="A17" i="3"/>
  <c r="B17" i="3"/>
  <c r="C17" i="3"/>
  <c r="A43" i="3"/>
  <c r="B43" i="3"/>
  <c r="A53" i="3"/>
  <c r="A47" i="3"/>
  <c r="E101" i="3"/>
  <c r="F101" i="3"/>
  <c r="H80" i="3"/>
  <c r="I80" i="3"/>
  <c r="J45" i="3"/>
  <c r="K45" i="3"/>
  <c r="L45" i="3"/>
  <c r="B13" i="11"/>
  <c r="C3" i="11"/>
  <c r="A23" i="11"/>
  <c r="D8" i="3"/>
  <c r="F46" i="3"/>
  <c r="A91" i="3"/>
  <c r="B91" i="3"/>
  <c r="E53" i="3"/>
  <c r="F53" i="3"/>
  <c r="E94" i="3"/>
  <c r="F94" i="3"/>
  <c r="F14" i="3"/>
  <c r="F77" i="3"/>
  <c r="J11" i="3"/>
  <c r="J18" i="3"/>
  <c r="J37" i="3"/>
  <c r="K37" i="3"/>
  <c r="J39" i="3"/>
  <c r="K39" i="3"/>
  <c r="J44" i="3"/>
  <c r="K44" i="3"/>
  <c r="L44" i="3"/>
  <c r="J48" i="3"/>
  <c r="J55" i="3"/>
  <c r="J58" i="3"/>
  <c r="K58" i="3"/>
  <c r="L58" i="3"/>
  <c r="J20" i="3"/>
  <c r="J100" i="3"/>
  <c r="K100" i="3"/>
  <c r="J95" i="3"/>
  <c r="K95" i="3"/>
  <c r="K74" i="3"/>
  <c r="J31" i="3"/>
  <c r="K31" i="3"/>
  <c r="L31" i="3"/>
  <c r="J99" i="3"/>
  <c r="J73" i="3"/>
  <c r="K73" i="3"/>
  <c r="J65" i="3"/>
  <c r="K65" i="3"/>
  <c r="J33" i="3"/>
  <c r="K33" i="3"/>
  <c r="J88" i="3"/>
  <c r="J81" i="3"/>
  <c r="J70" i="3"/>
  <c r="J91" i="3"/>
  <c r="J66" i="3"/>
  <c r="J93" i="3"/>
  <c r="J86" i="3"/>
  <c r="K86" i="3"/>
  <c r="L86" i="3"/>
  <c r="J94" i="3"/>
  <c r="J82" i="3"/>
  <c r="K82" i="3"/>
  <c r="L82" i="3"/>
  <c r="J106" i="3"/>
  <c r="K78" i="3"/>
  <c r="L78" i="3"/>
  <c r="J23" i="3"/>
  <c r="J22" i="3"/>
  <c r="J36" i="3"/>
  <c r="K36" i="3"/>
  <c r="L36" i="3"/>
  <c r="J38" i="3"/>
  <c r="J42" i="3"/>
  <c r="J47" i="3"/>
  <c r="J49" i="3"/>
  <c r="J52" i="3"/>
  <c r="K52" i="3"/>
  <c r="J54" i="3"/>
  <c r="J56" i="3"/>
  <c r="J32" i="3"/>
  <c r="J75" i="3"/>
  <c r="J102" i="3"/>
  <c r="J69" i="3"/>
  <c r="K69" i="3"/>
  <c r="J61" i="3"/>
  <c r="J17" i="3"/>
  <c r="K17" i="3"/>
  <c r="K6" i="3"/>
  <c r="L6" i="3"/>
  <c r="J77" i="3"/>
  <c r="K77" i="3"/>
  <c r="J25" i="3"/>
  <c r="J79" i="3"/>
  <c r="K79" i="3"/>
  <c r="L79" i="3"/>
  <c r="J96" i="3"/>
  <c r="K96" i="3"/>
  <c r="L96" i="3"/>
  <c r="J92" i="3"/>
  <c r="K92" i="3"/>
  <c r="J80" i="3"/>
  <c r="J68" i="3"/>
  <c r="K68" i="3"/>
  <c r="J103" i="3"/>
  <c r="J89" i="3"/>
  <c r="K89" i="3"/>
  <c r="J9" i="3"/>
  <c r="J19" i="3"/>
  <c r="K19" i="3"/>
  <c r="J14" i="3"/>
  <c r="J30" i="3"/>
  <c r="K30" i="3"/>
  <c r="J35" i="3"/>
  <c r="J41" i="3"/>
  <c r="J43" i="3"/>
  <c r="J46" i="3"/>
  <c r="L46" i="3"/>
  <c r="J51" i="3"/>
  <c r="K51" i="3"/>
  <c r="J53" i="3"/>
  <c r="J16" i="3"/>
  <c r="J28" i="3"/>
  <c r="J104" i="3"/>
  <c r="J76" i="3"/>
  <c r="J71" i="3"/>
  <c r="J13" i="3"/>
  <c r="J105" i="3"/>
  <c r="J97" i="3"/>
  <c r="J72" i="3"/>
  <c r="J63" i="3"/>
  <c r="K63" i="3"/>
  <c r="J59" i="3"/>
  <c r="J10" i="3"/>
  <c r="K10" i="3"/>
  <c r="J21" i="3"/>
  <c r="J29" i="3"/>
  <c r="J87" i="3"/>
  <c r="K87" i="3"/>
  <c r="L87" i="3"/>
  <c r="J62" i="3"/>
  <c r="J8" i="3"/>
  <c r="L58" i="10"/>
  <c r="L49" i="10"/>
  <c r="K106" i="10"/>
  <c r="L106" i="10"/>
  <c r="F59" i="3"/>
  <c r="F87" i="3"/>
  <c r="F41" i="3"/>
  <c r="F96" i="3"/>
  <c r="E103" i="3"/>
  <c r="F103" i="3"/>
  <c r="F21" i="3"/>
  <c r="E89" i="3"/>
  <c r="F89" i="3"/>
  <c r="E54" i="3"/>
  <c r="E10" i="3"/>
  <c r="F10" i="3"/>
  <c r="F38" i="3"/>
  <c r="F28" i="3"/>
  <c r="F26" i="3"/>
  <c r="E86" i="3"/>
  <c r="F86" i="3"/>
  <c r="I64" i="3"/>
  <c r="H62" i="3"/>
  <c r="I62" i="3"/>
  <c r="B14" i="11"/>
  <c r="D3" i="11"/>
  <c r="B23" i="11"/>
  <c r="F36" i="8"/>
  <c r="D8" i="11"/>
  <c r="B28" i="11"/>
  <c r="F41" i="8"/>
  <c r="C69" i="3"/>
  <c r="B105" i="3"/>
  <c r="C105" i="3"/>
  <c r="B84" i="3"/>
  <c r="B13" i="3"/>
  <c r="C13" i="3"/>
  <c r="I85" i="3"/>
  <c r="H98" i="3"/>
  <c r="I98" i="3"/>
  <c r="B11" i="3"/>
  <c r="H27" i="3"/>
  <c r="I27" i="3"/>
  <c r="H82" i="3"/>
  <c r="H90" i="3"/>
  <c r="I90" i="3"/>
  <c r="H30" i="3"/>
  <c r="I30" i="3"/>
  <c r="H57" i="3"/>
  <c r="I57" i="3"/>
  <c r="H97" i="3"/>
  <c r="I32" i="3"/>
  <c r="C48" i="8"/>
  <c r="H81" i="3"/>
  <c r="I81" i="3"/>
  <c r="H13" i="3"/>
  <c r="H23" i="3"/>
  <c r="I23" i="3"/>
  <c r="H70" i="3"/>
  <c r="H11" i="3"/>
  <c r="I11" i="3"/>
  <c r="E8" i="3"/>
  <c r="F8" i="3"/>
  <c r="H34" i="3"/>
  <c r="I34" i="3"/>
  <c r="H69" i="3"/>
  <c r="I69" i="3"/>
  <c r="C58" i="3"/>
  <c r="H53" i="3"/>
  <c r="I53" i="3"/>
  <c r="I78" i="3"/>
  <c r="H103" i="3"/>
  <c r="I103" i="3"/>
  <c r="H20" i="3"/>
  <c r="I20" i="3"/>
  <c r="H105" i="3"/>
  <c r="I105" i="3"/>
  <c r="H100" i="3"/>
  <c r="I100" i="3"/>
  <c r="H52" i="3"/>
  <c r="H36" i="3"/>
  <c r="I36" i="3"/>
  <c r="H71" i="3"/>
  <c r="I71" i="3"/>
  <c r="H43" i="3"/>
  <c r="I43" i="3"/>
  <c r="L65" i="3"/>
  <c r="K16" i="3"/>
  <c r="L16" i="3"/>
  <c r="L51" i="3"/>
  <c r="K43" i="3"/>
  <c r="L43" i="3"/>
  <c r="K80" i="3"/>
  <c r="L80" i="3"/>
  <c r="K61" i="3"/>
  <c r="K55" i="3"/>
  <c r="L55" i="3"/>
  <c r="K29" i="3"/>
  <c r="K72" i="3"/>
  <c r="L72" i="3"/>
  <c r="K13" i="3"/>
  <c r="L13" i="3"/>
  <c r="K70" i="3"/>
  <c r="L70" i="3"/>
  <c r="K66" i="3"/>
  <c r="K18" i="3"/>
  <c r="L18" i="3"/>
  <c r="C9" i="11"/>
  <c r="A29" i="11"/>
  <c r="C2" i="11"/>
  <c r="A22" i="11"/>
  <c r="C5" i="11"/>
  <c r="A25" i="11"/>
  <c r="C7" i="11"/>
  <c r="A27" i="11"/>
  <c r="K8" i="3"/>
  <c r="L8" i="3"/>
  <c r="K93" i="3"/>
  <c r="L93" i="3"/>
  <c r="D7" i="11"/>
  <c r="B27" i="11"/>
  <c r="F40" i="8"/>
  <c r="D6" i="11"/>
  <c r="B26" i="11"/>
  <c r="F39" i="8"/>
  <c r="D5" i="11"/>
  <c r="B25" i="11"/>
  <c r="F38" i="8"/>
  <c r="D4" i="11"/>
  <c r="B24" i="11"/>
  <c r="F37" i="8"/>
  <c r="D9" i="11"/>
  <c r="B29" i="11"/>
  <c r="F42" i="8"/>
  <c r="D2" i="11"/>
  <c r="B22" i="11"/>
  <c r="F35" i="8"/>
  <c r="K21" i="3"/>
  <c r="L21" i="3"/>
  <c r="K59" i="3"/>
  <c r="K71" i="3"/>
  <c r="L71" i="3"/>
  <c r="K28" i="3"/>
  <c r="L28" i="3"/>
  <c r="K46" i="3"/>
  <c r="K14" i="3"/>
  <c r="L14" i="3"/>
  <c r="L89" i="3"/>
  <c r="L68" i="3"/>
  <c r="L52" i="3"/>
  <c r="K42" i="3"/>
  <c r="L42" i="3"/>
  <c r="K106" i="3"/>
  <c r="L100" i="3"/>
  <c r="K19" i="10"/>
  <c r="L19" i="10"/>
  <c r="K82" i="10"/>
  <c r="L82" i="10"/>
  <c r="K54" i="10"/>
  <c r="L54" i="10"/>
  <c r="B62" i="10"/>
  <c r="C62" i="10"/>
  <c r="B13" i="10"/>
  <c r="G32" i="10"/>
  <c r="H32" i="10"/>
  <c r="L30" i="10"/>
  <c r="K88" i="10"/>
  <c r="L88" i="10"/>
  <c r="K20" i="10"/>
  <c r="L20" i="10"/>
  <c r="L79" i="10"/>
  <c r="G81" i="10"/>
  <c r="H81" i="10"/>
  <c r="I81" i="10"/>
  <c r="G52" i="10"/>
  <c r="H52" i="10"/>
  <c r="G72" i="10"/>
  <c r="D55" i="10"/>
  <c r="D30" i="10"/>
  <c r="G64" i="10"/>
  <c r="K71" i="10"/>
  <c r="L71" i="10"/>
  <c r="L36" i="10"/>
  <c r="K28" i="10"/>
  <c r="L28" i="10"/>
  <c r="G38" i="10"/>
  <c r="H38" i="10"/>
  <c r="I38" i="10"/>
  <c r="G39" i="10"/>
  <c r="G63" i="10"/>
  <c r="G59" i="10"/>
  <c r="H59" i="10"/>
  <c r="I59" i="10"/>
  <c r="G70" i="10"/>
  <c r="G105" i="10"/>
  <c r="G28" i="10"/>
  <c r="G49" i="10"/>
  <c r="G83" i="10"/>
  <c r="H83" i="10"/>
  <c r="G8" i="10"/>
  <c r="C25" i="10"/>
  <c r="B56" i="10"/>
  <c r="C56" i="10"/>
  <c r="D97" i="10"/>
  <c r="D9" i="10"/>
  <c r="D47" i="10"/>
  <c r="L74" i="10"/>
  <c r="K85" i="10"/>
  <c r="L85" i="10"/>
  <c r="B100" i="10"/>
  <c r="C100" i="10"/>
  <c r="C64" i="10"/>
  <c r="B64" i="10"/>
  <c r="B68" i="10"/>
  <c r="C68" i="10"/>
  <c r="G61" i="10"/>
  <c r="H61" i="10"/>
  <c r="I61" i="10"/>
  <c r="G47" i="10"/>
  <c r="G43" i="10"/>
  <c r="G54" i="10"/>
  <c r="H54" i="10"/>
  <c r="G10" i="10"/>
  <c r="H10" i="10"/>
  <c r="I10" i="10"/>
  <c r="G13" i="10"/>
  <c r="G26" i="10"/>
  <c r="G90" i="10"/>
  <c r="H90" i="10"/>
  <c r="G37" i="10"/>
  <c r="H37" i="10"/>
  <c r="G77" i="10"/>
  <c r="G50" i="10"/>
  <c r="G46" i="10"/>
  <c r="H46" i="10"/>
  <c r="G23" i="10"/>
  <c r="G95" i="10"/>
  <c r="G86" i="10"/>
  <c r="G30" i="10"/>
  <c r="G34" i="10"/>
  <c r="G100" i="10"/>
  <c r="G9" i="10"/>
  <c r="G67" i="10"/>
  <c r="H67" i="10"/>
  <c r="I67" i="10"/>
  <c r="G102" i="10"/>
  <c r="H102" i="10"/>
  <c r="I102" i="10"/>
  <c r="G53" i="10"/>
  <c r="G89" i="10"/>
  <c r="G99" i="10"/>
  <c r="H99" i="10"/>
  <c r="G65" i="10"/>
  <c r="H65" i="10"/>
  <c r="I65" i="10"/>
  <c r="G36" i="10"/>
  <c r="G106" i="10"/>
  <c r="C52" i="8"/>
  <c r="G44" i="10"/>
  <c r="H44" i="10"/>
  <c r="G42" i="10"/>
  <c r="H42" i="10"/>
  <c r="G104" i="10"/>
  <c r="G57" i="10"/>
  <c r="G7" i="10"/>
  <c r="G41" i="10"/>
  <c r="H41" i="10"/>
  <c r="G96" i="10"/>
  <c r="G48" i="10"/>
  <c r="G84" i="10"/>
  <c r="G73" i="10"/>
  <c r="H73" i="10"/>
  <c r="I73" i="10"/>
  <c r="G12" i="10"/>
  <c r="G19" i="10"/>
  <c r="G80" i="10"/>
  <c r="H80" i="10"/>
  <c r="I80" i="10"/>
  <c r="G16" i="10"/>
  <c r="G14" i="10"/>
  <c r="G101" i="10"/>
  <c r="H101" i="10"/>
  <c r="G21" i="10"/>
  <c r="G58" i="10"/>
  <c r="H58" i="10"/>
  <c r="G103" i="10"/>
  <c r="G11" i="10"/>
  <c r="G82" i="10"/>
  <c r="H82" i="10"/>
  <c r="I82" i="10"/>
  <c r="G51" i="10"/>
  <c r="G75" i="10"/>
  <c r="G68" i="10"/>
  <c r="G97" i="10"/>
  <c r="H97" i="10"/>
  <c r="G29" i="10"/>
  <c r="G85" i="10"/>
  <c r="H85" i="10"/>
  <c r="G15" i="10"/>
  <c r="H15" i="10"/>
  <c r="G92" i="10"/>
  <c r="H92" i="10"/>
  <c r="I92" i="10"/>
  <c r="G33" i="10"/>
  <c r="G55" i="10"/>
  <c r="H55" i="10"/>
  <c r="G91" i="10"/>
  <c r="H91" i="10"/>
  <c r="G74" i="10"/>
  <c r="H74" i="10"/>
  <c r="I74" i="10"/>
  <c r="G71" i="10"/>
  <c r="G18" i="10"/>
  <c r="H18" i="10"/>
  <c r="G94" i="10"/>
  <c r="G22" i="10"/>
  <c r="I22" i="10"/>
  <c r="G31" i="10"/>
  <c r="G93" i="10"/>
  <c r="H93" i="10"/>
  <c r="G69" i="10"/>
  <c r="H69" i="10"/>
  <c r="I69" i="10"/>
  <c r="G88" i="10"/>
  <c r="H88" i="10"/>
  <c r="I88" i="10"/>
  <c r="G60" i="10"/>
  <c r="G20" i="10"/>
  <c r="H20" i="10"/>
  <c r="D77" i="10"/>
  <c r="E77" i="10"/>
  <c r="F77" i="10"/>
  <c r="D91" i="10"/>
  <c r="D14" i="10"/>
  <c r="E14" i="10"/>
  <c r="F14" i="10"/>
  <c r="D102" i="10"/>
  <c r="D85" i="10"/>
  <c r="D88" i="10"/>
  <c r="E88" i="10"/>
  <c r="F88" i="10"/>
  <c r="E6" i="10"/>
  <c r="F6" i="10"/>
  <c r="D73" i="10"/>
  <c r="D94" i="10"/>
  <c r="E94" i="10"/>
  <c r="F94" i="10"/>
  <c r="D80" i="10"/>
  <c r="E80" i="10"/>
  <c r="D54" i="10"/>
  <c r="D38" i="10"/>
  <c r="D7" i="10"/>
  <c r="E7" i="10"/>
  <c r="F7" i="10"/>
  <c r="D57" i="10"/>
  <c r="D100" i="10"/>
  <c r="D84" i="10"/>
  <c r="D66" i="10"/>
  <c r="D19" i="10"/>
  <c r="F19" i="10"/>
  <c r="D36" i="10"/>
  <c r="D31" i="10"/>
  <c r="E31" i="10"/>
  <c r="F31" i="10"/>
  <c r="D29" i="10"/>
  <c r="E29" i="10"/>
  <c r="F29" i="10"/>
  <c r="E75" i="10"/>
  <c r="F75" i="10"/>
  <c r="D33" i="10"/>
  <c r="D23" i="10"/>
  <c r="D62" i="10"/>
  <c r="D42" i="10"/>
  <c r="E42" i="10"/>
  <c r="D61" i="10"/>
  <c r="D83" i="10"/>
  <c r="E83" i="10"/>
  <c r="D59" i="10"/>
  <c r="D39" i="10"/>
  <c r="D11" i="10"/>
  <c r="D92" i="10"/>
  <c r="E92" i="10"/>
  <c r="D56" i="10"/>
  <c r="D26" i="10"/>
  <c r="E26" i="10"/>
  <c r="F26" i="10"/>
  <c r="D12" i="10"/>
  <c r="E12" i="10"/>
  <c r="F12" i="10"/>
  <c r="D15" i="10"/>
  <c r="D17" i="10"/>
  <c r="E17" i="10"/>
  <c r="D71" i="10"/>
  <c r="E71" i="10"/>
  <c r="D99" i="10"/>
  <c r="D93" i="10"/>
  <c r="F93" i="10"/>
  <c r="D68" i="10"/>
  <c r="E68" i="10"/>
  <c r="F68" i="10"/>
  <c r="D52" i="10"/>
  <c r="E52" i="10"/>
  <c r="D34" i="10"/>
  <c r="E34" i="10"/>
  <c r="D104" i="10"/>
  <c r="E104" i="10"/>
  <c r="F104" i="10"/>
  <c r="D79" i="10"/>
  <c r="E79" i="10"/>
  <c r="D90" i="10"/>
  <c r="D50" i="10"/>
  <c r="D16" i="10"/>
  <c r="E16" i="10"/>
  <c r="F16" i="10"/>
  <c r="D103" i="10"/>
  <c r="E103" i="10"/>
  <c r="F103" i="10"/>
  <c r="D72" i="10"/>
  <c r="D32" i="10"/>
  <c r="E15" i="10"/>
  <c r="F15" i="10"/>
  <c r="D41" i="10"/>
  <c r="E41" i="10"/>
  <c r="F41" i="10"/>
  <c r="D35" i="10"/>
  <c r="D76" i="10"/>
  <c r="E76" i="10"/>
  <c r="D46" i="10"/>
  <c r="E46" i="10"/>
  <c r="F46" i="10"/>
  <c r="D21" i="10"/>
  <c r="E21" i="10"/>
  <c r="F21" i="10"/>
  <c r="D49" i="10"/>
  <c r="E49" i="10"/>
  <c r="D25" i="10"/>
  <c r="D24" i="10"/>
  <c r="E24" i="10"/>
  <c r="D44" i="10"/>
  <c r="E44" i="10"/>
  <c r="F44" i="10"/>
  <c r="D74" i="10"/>
  <c r="D20" i="10"/>
  <c r="E20" i="10"/>
  <c r="D81" i="10"/>
  <c r="E81" i="10"/>
  <c r="E9" i="10"/>
  <c r="D105" i="10"/>
  <c r="E105" i="10"/>
  <c r="D60" i="10"/>
  <c r="D40" i="10"/>
  <c r="E40" i="10"/>
  <c r="D18" i="10"/>
  <c r="E18" i="10"/>
  <c r="D37" i="10"/>
  <c r="D87" i="10"/>
  <c r="E55" i="10"/>
  <c r="F55" i="10"/>
  <c r="D101" i="10"/>
  <c r="D95" i="10"/>
  <c r="D64" i="10"/>
  <c r="D28" i="10"/>
  <c r="D98" i="10"/>
  <c r="D78" i="10"/>
  <c r="E78" i="10"/>
  <c r="F78" i="10"/>
  <c r="D63" i="10"/>
  <c r="E63" i="10"/>
  <c r="E50" i="10"/>
  <c r="D53" i="10"/>
  <c r="D27" i="10"/>
  <c r="E32" i="10"/>
  <c r="F32" i="10"/>
  <c r="D45" i="10"/>
  <c r="E37" i="10"/>
  <c r="F37" i="10"/>
  <c r="D65" i="10"/>
  <c r="D69" i="10"/>
  <c r="E69" i="10"/>
  <c r="D51" i="10"/>
  <c r="D96" i="10"/>
  <c r="E96" i="10"/>
  <c r="D48" i="10"/>
  <c r="E8" i="10"/>
  <c r="F8" i="10"/>
  <c r="D13" i="10"/>
  <c r="D106" i="10"/>
  <c r="E106" i="10"/>
  <c r="D86" i="10"/>
  <c r="E45" i="10"/>
  <c r="F45" i="10"/>
  <c r="E86" i="10"/>
  <c r="F86" i="10"/>
  <c r="E84" i="10"/>
  <c r="F84" i="10"/>
  <c r="E13" i="10"/>
  <c r="F13" i="10"/>
  <c r="L14" i="10"/>
  <c r="B52" i="10"/>
  <c r="C52" i="10"/>
  <c r="L9" i="10"/>
  <c r="K86" i="10"/>
  <c r="L86" i="10"/>
  <c r="G27" i="10"/>
  <c r="H27" i="10"/>
  <c r="G24" i="10"/>
  <c r="I24" i="10"/>
  <c r="E73" i="10"/>
  <c r="F73" i="10"/>
  <c r="B48" i="10"/>
  <c r="C48" i="10"/>
  <c r="D22" i="10"/>
  <c r="D89" i="10"/>
  <c r="E89" i="10"/>
  <c r="F89" i="10"/>
  <c r="D43" i="10"/>
  <c r="G62" i="10"/>
  <c r="H26" i="10"/>
  <c r="H77" i="10"/>
  <c r="H50" i="10"/>
  <c r="H75" i="10"/>
  <c r="H95" i="10"/>
  <c r="H17" i="10"/>
  <c r="I17" i="10"/>
  <c r="H6" i="10"/>
  <c r="I6" i="10"/>
  <c r="H47" i="10"/>
  <c r="I47" i="10"/>
  <c r="H86" i="10"/>
  <c r="H25" i="10"/>
  <c r="I25" i="10"/>
  <c r="H29" i="10"/>
  <c r="I29" i="10"/>
  <c r="H12" i="10"/>
  <c r="H70" i="10"/>
  <c r="H98" i="10"/>
  <c r="I98" i="10"/>
  <c r="H53" i="10"/>
  <c r="I53" i="10"/>
  <c r="H33" i="10"/>
  <c r="H104" i="10"/>
  <c r="I104" i="10"/>
  <c r="H71" i="10"/>
  <c r="H96" i="10"/>
  <c r="H31" i="10"/>
  <c r="H100" i="10"/>
  <c r="H63" i="10"/>
  <c r="H36" i="10"/>
  <c r="I36" i="10"/>
  <c r="H60" i="10"/>
  <c r="I60" i="10"/>
  <c r="H64" i="10"/>
  <c r="H43" i="10"/>
  <c r="I43" i="10"/>
  <c r="H89" i="10"/>
  <c r="I89" i="10"/>
  <c r="H48" i="10"/>
  <c r="H106" i="10"/>
  <c r="H19" i="10"/>
  <c r="I19" i="10"/>
  <c r="K23" i="10"/>
  <c r="L23" i="10"/>
  <c r="G45" i="10"/>
  <c r="H45" i="10"/>
  <c r="C59" i="10"/>
  <c r="K92" i="10"/>
  <c r="L92" i="10"/>
  <c r="L73" i="10"/>
  <c r="K73" i="10"/>
  <c r="L45" i="10"/>
  <c r="L64" i="10"/>
  <c r="K29" i="10"/>
  <c r="L29" i="10"/>
  <c r="E57" i="10"/>
  <c r="E58" i="10"/>
  <c r="F58" i="10"/>
  <c r="G87" i="10"/>
  <c r="H39" i="10"/>
  <c r="I39" i="10"/>
  <c r="G66" i="10"/>
  <c r="H66" i="10"/>
  <c r="G79" i="10"/>
  <c r="G40" i="10"/>
  <c r="H40" i="10"/>
  <c r="G35" i="10"/>
  <c r="H49" i="10"/>
  <c r="E100" i="10"/>
  <c r="F100" i="10"/>
  <c r="E93" i="10"/>
  <c r="D67" i="10"/>
  <c r="E67" i="10"/>
  <c r="B51" i="10"/>
  <c r="C51" i="10"/>
  <c r="D82" i="10"/>
  <c r="E82" i="10"/>
  <c r="G78" i="10"/>
  <c r="H78" i="10"/>
  <c r="I78" i="10"/>
  <c r="K26" i="10"/>
  <c r="L26" i="10"/>
  <c r="L7" i="10"/>
  <c r="B31" i="10"/>
  <c r="C31" i="10"/>
  <c r="B57" i="10"/>
  <c r="C57" i="10"/>
  <c r="C12" i="10"/>
  <c r="C8" i="10"/>
  <c r="C44" i="10"/>
  <c r="C77" i="10"/>
  <c r="C23" i="10"/>
  <c r="C28" i="10"/>
  <c r="A82" i="10"/>
  <c r="B82" i="10"/>
  <c r="A14" i="10"/>
  <c r="A84" i="10"/>
  <c r="B84" i="10"/>
  <c r="C84" i="10"/>
  <c r="A53" i="10"/>
  <c r="B53" i="10"/>
  <c r="A34" i="10"/>
  <c r="B34" i="10"/>
  <c r="A45" i="10"/>
  <c r="B45" i="10"/>
  <c r="C45" i="10"/>
  <c r="A58" i="10"/>
  <c r="A66" i="10"/>
  <c r="A65" i="10"/>
  <c r="B65" i="10"/>
  <c r="A104" i="10"/>
  <c r="A11" i="10"/>
  <c r="B11" i="10"/>
  <c r="C11" i="10"/>
  <c r="A9" i="10"/>
  <c r="A69" i="10"/>
  <c r="B69" i="10"/>
  <c r="A27" i="10"/>
  <c r="B27" i="10"/>
  <c r="C27" i="10"/>
  <c r="A43" i="10"/>
  <c r="B43" i="10"/>
  <c r="A88" i="10"/>
  <c r="B88" i="10"/>
  <c r="C88" i="10"/>
  <c r="A106" i="10"/>
  <c r="A72" i="10"/>
  <c r="A87" i="10"/>
  <c r="B87" i="10"/>
  <c r="C87" i="10"/>
  <c r="A26" i="10"/>
  <c r="A35" i="10"/>
  <c r="A32" i="10"/>
  <c r="B32" i="10"/>
  <c r="A49" i="10"/>
  <c r="B49" i="10"/>
  <c r="A20" i="10"/>
  <c r="B20" i="10"/>
  <c r="A76" i="10"/>
  <c r="B76" i="10"/>
  <c r="A97" i="10"/>
  <c r="B97" i="10"/>
  <c r="C97" i="10"/>
  <c r="A15" i="10"/>
  <c r="B15" i="10"/>
  <c r="C15" i="10"/>
  <c r="A89" i="10"/>
  <c r="B89" i="10"/>
  <c r="A101" i="10"/>
  <c r="A61" i="10"/>
  <c r="A36" i="10"/>
  <c r="A24" i="10"/>
  <c r="A40" i="10"/>
  <c r="A21" i="10"/>
  <c r="A102" i="10"/>
  <c r="A17" i="10"/>
  <c r="B17" i="10"/>
  <c r="C17" i="10"/>
  <c r="A94" i="10"/>
  <c r="A33" i="10"/>
  <c r="A22" i="10"/>
  <c r="B22" i="10"/>
  <c r="A7" i="10"/>
  <c r="B7" i="10"/>
  <c r="A74" i="10"/>
  <c r="B74" i="10"/>
  <c r="A70" i="10"/>
  <c r="A81" i="10"/>
  <c r="A50" i="10"/>
  <c r="A37" i="10"/>
  <c r="B37" i="10"/>
  <c r="A67" i="10"/>
  <c r="B67" i="10"/>
  <c r="C67" i="10"/>
  <c r="A63" i="10"/>
  <c r="B63" i="10"/>
  <c r="A96" i="10"/>
  <c r="A18" i="10"/>
  <c r="A98" i="10"/>
  <c r="A92" i="10"/>
  <c r="B92" i="10"/>
  <c r="C92" i="10"/>
  <c r="A86" i="10"/>
  <c r="A10" i="10"/>
  <c r="B10" i="10"/>
  <c r="A83" i="10"/>
  <c r="A85" i="10"/>
  <c r="B85" i="10"/>
  <c r="A99" i="10"/>
  <c r="A29" i="10"/>
  <c r="B29" i="10"/>
  <c r="A80" i="10"/>
  <c r="A93" i="10"/>
  <c r="A105" i="10"/>
  <c r="L59" i="10"/>
  <c r="B40" i="3"/>
  <c r="C40" i="3"/>
  <c r="H87" i="3"/>
  <c r="I87" i="3"/>
  <c r="K25" i="3"/>
  <c r="L25" i="3"/>
  <c r="B53" i="3"/>
  <c r="C53" i="3"/>
  <c r="H102" i="3"/>
  <c r="I102" i="3"/>
  <c r="I50" i="3"/>
  <c r="H55" i="3"/>
  <c r="I55" i="3"/>
  <c r="L40" i="3"/>
  <c r="B16" i="3"/>
  <c r="C16" i="3"/>
  <c r="K56" i="3"/>
  <c r="L56" i="3"/>
  <c r="B46" i="3"/>
  <c r="C46" i="3"/>
  <c r="H7" i="3"/>
  <c r="I7" i="3"/>
  <c r="H12" i="3"/>
  <c r="I12" i="3"/>
  <c r="K83" i="3"/>
  <c r="K101" i="3"/>
  <c r="L101" i="3"/>
  <c r="K34" i="3"/>
  <c r="L34" i="3"/>
  <c r="H46" i="3"/>
  <c r="B77" i="3"/>
  <c r="C77" i="3"/>
  <c r="C11" i="3"/>
  <c r="C97" i="3"/>
  <c r="H26" i="3"/>
  <c r="I26" i="3"/>
  <c r="B21" i="3"/>
  <c r="C21" i="3"/>
  <c r="B68" i="3"/>
  <c r="C68" i="3"/>
  <c r="H106" i="3"/>
  <c r="I106" i="3"/>
  <c r="B7" i="3"/>
  <c r="C7" i="3"/>
  <c r="B49" i="3"/>
  <c r="C49" i="3"/>
  <c r="E32" i="3"/>
  <c r="F32" i="3"/>
  <c r="B22" i="3"/>
  <c r="C22" i="3"/>
  <c r="C43" i="3"/>
  <c r="I104" i="3"/>
  <c r="I35" i="3"/>
  <c r="I16" i="3"/>
  <c r="I92" i="3"/>
  <c r="I54" i="3"/>
  <c r="L24" i="3"/>
  <c r="L15" i="3"/>
  <c r="I49" i="3"/>
  <c r="C19" i="3"/>
  <c r="C31" i="3"/>
  <c r="E70" i="3"/>
  <c r="F70" i="3"/>
  <c r="E49" i="3"/>
  <c r="F49" i="3"/>
  <c r="F39" i="3"/>
  <c r="F63" i="3"/>
  <c r="H75" i="3"/>
  <c r="I75" i="3"/>
  <c r="B47" i="8"/>
  <c r="B49" i="8"/>
  <c r="J64" i="3"/>
  <c r="K64" i="3"/>
  <c r="B23" i="3"/>
  <c r="C23" i="3"/>
  <c r="I14" i="3"/>
  <c r="F91" i="3"/>
  <c r="E98" i="3"/>
  <c r="F98" i="3"/>
  <c r="E83" i="3"/>
  <c r="F83" i="3"/>
  <c r="A36" i="3"/>
  <c r="A44" i="3"/>
  <c r="A104" i="3"/>
  <c r="A106" i="3"/>
  <c r="C46" i="8"/>
  <c r="A60" i="3"/>
  <c r="B60" i="3"/>
  <c r="A35" i="3"/>
  <c r="B35" i="3"/>
  <c r="A9" i="3"/>
  <c r="B9" i="3"/>
  <c r="A83" i="3"/>
  <c r="A80" i="3"/>
  <c r="A94" i="3"/>
  <c r="B94" i="3"/>
  <c r="A99" i="3"/>
  <c r="B99" i="3"/>
  <c r="A102" i="3"/>
  <c r="A78" i="3"/>
  <c r="B78" i="3"/>
  <c r="A66" i="3"/>
  <c r="A72" i="3"/>
  <c r="B72" i="3"/>
  <c r="A96" i="3"/>
  <c r="A93" i="3"/>
  <c r="A41" i="3"/>
  <c r="B41" i="3"/>
  <c r="C41" i="3"/>
  <c r="A64" i="3"/>
  <c r="A82" i="3"/>
  <c r="B82" i="3"/>
  <c r="C82" i="3"/>
  <c r="A67" i="3"/>
  <c r="A33" i="3"/>
  <c r="B33" i="3"/>
  <c r="A10" i="3"/>
  <c r="B10" i="3"/>
  <c r="A30" i="3"/>
  <c r="A42" i="3"/>
  <c r="A90" i="3"/>
  <c r="A85" i="3"/>
  <c r="B85" i="3"/>
  <c r="C85" i="3"/>
  <c r="A54" i="3"/>
  <c r="A26" i="3"/>
  <c r="B26" i="3"/>
  <c r="A98" i="3"/>
  <c r="B98" i="3"/>
  <c r="A50" i="3"/>
  <c r="B50" i="3"/>
  <c r="A71" i="3"/>
  <c r="A76" i="3"/>
  <c r="B76" i="3"/>
  <c r="A8" i="3"/>
  <c r="A34" i="3"/>
  <c r="A101" i="3"/>
  <c r="A81" i="3"/>
  <c r="B81" i="3"/>
  <c r="A70" i="3"/>
  <c r="K27" i="3"/>
  <c r="L27" i="3"/>
  <c r="C37" i="10"/>
  <c r="B94" i="10"/>
  <c r="B35" i="10"/>
  <c r="C35" i="10"/>
  <c r="H87" i="10"/>
  <c r="I87" i="10"/>
  <c r="H51" i="10"/>
  <c r="I51" i="10"/>
  <c r="B86" i="10"/>
  <c r="C86" i="10"/>
  <c r="C89" i="10"/>
  <c r="B26" i="10"/>
  <c r="C26" i="10"/>
  <c r="C82" i="10"/>
  <c r="H22" i="10"/>
  <c r="E87" i="10"/>
  <c r="F87" i="10"/>
  <c r="E60" i="10"/>
  <c r="F60" i="10"/>
  <c r="H94" i="10"/>
  <c r="H84" i="10"/>
  <c r="B102" i="10"/>
  <c r="E35" i="10"/>
  <c r="F50" i="10"/>
  <c r="E56" i="10"/>
  <c r="F56" i="10"/>
  <c r="E59" i="10"/>
  <c r="F59" i="10"/>
  <c r="F80" i="10"/>
  <c r="E97" i="10"/>
  <c r="F97" i="10"/>
  <c r="H28" i="10"/>
  <c r="I28" i="10"/>
  <c r="H72" i="10"/>
  <c r="I72" i="10"/>
  <c r="C29" i="10"/>
  <c r="C74" i="10"/>
  <c r="B40" i="10"/>
  <c r="C50" i="8"/>
  <c r="B106" i="10"/>
  <c r="B14" i="10"/>
  <c r="E23" i="10"/>
  <c r="F23" i="10"/>
  <c r="I42" i="10"/>
  <c r="B99" i="10"/>
  <c r="B96" i="10"/>
  <c r="B24" i="10"/>
  <c r="C24" i="10"/>
  <c r="C34" i="10"/>
  <c r="H62" i="10"/>
  <c r="I62" i="10"/>
  <c r="E66" i="10"/>
  <c r="F66" i="10"/>
  <c r="E39" i="10"/>
  <c r="F39" i="10"/>
  <c r="I15" i="10"/>
  <c r="B80" i="10"/>
  <c r="C80" i="10"/>
  <c r="B83" i="10"/>
  <c r="C83" i="10"/>
  <c r="B98" i="10"/>
  <c r="C98" i="10"/>
  <c r="B70" i="10"/>
  <c r="C70" i="10"/>
  <c r="B33" i="10"/>
  <c r="B21" i="10"/>
  <c r="C21" i="10"/>
  <c r="B61" i="10"/>
  <c r="C61" i="10"/>
  <c r="I58" i="10"/>
  <c r="E22" i="10"/>
  <c r="F22" i="10"/>
  <c r="E51" i="10"/>
  <c r="E74" i="10"/>
  <c r="F74" i="10"/>
  <c r="E25" i="10"/>
  <c r="F25" i="10"/>
  <c r="E64" i="10"/>
  <c r="F64" i="10"/>
  <c r="E90" i="10"/>
  <c r="F90" i="10"/>
  <c r="E62" i="10"/>
  <c r="F62" i="10"/>
  <c r="H105" i="10"/>
  <c r="I105" i="10"/>
  <c r="I63" i="10"/>
  <c r="C32" i="10"/>
  <c r="B72" i="10"/>
  <c r="C72" i="10"/>
  <c r="B104" i="10"/>
  <c r="C104" i="10"/>
  <c r="B58" i="10"/>
  <c r="C58" i="10"/>
  <c r="H24" i="10"/>
  <c r="F69" i="10"/>
  <c r="F76" i="10"/>
  <c r="F49" i="10"/>
  <c r="F52" i="10"/>
  <c r="F71" i="10"/>
  <c r="E19" i="10"/>
  <c r="I85" i="10"/>
  <c r="I48" i="10"/>
  <c r="H57" i="10"/>
  <c r="I57" i="10"/>
  <c r="I106" i="10"/>
  <c r="H9" i="10"/>
  <c r="I9" i="10"/>
  <c r="I86" i="10"/>
  <c r="I26" i="10"/>
  <c r="I83" i="10"/>
  <c r="I70" i="10"/>
  <c r="I52" i="10"/>
  <c r="F67" i="10"/>
  <c r="H79" i="10"/>
  <c r="I79" i="10"/>
  <c r="I27" i="10"/>
  <c r="F96" i="10"/>
  <c r="F18" i="10"/>
  <c r="F105" i="10"/>
  <c r="E95" i="10"/>
  <c r="F95" i="10"/>
  <c r="F17" i="10"/>
  <c r="E48" i="10"/>
  <c r="F48" i="10"/>
  <c r="E53" i="10"/>
  <c r="F53" i="10"/>
  <c r="F42" i="10"/>
  <c r="E98" i="10"/>
  <c r="F98" i="10"/>
  <c r="I31" i="10"/>
  <c r="I71" i="10"/>
  <c r="I33" i="10"/>
  <c r="I75" i="10"/>
  <c r="H103" i="10"/>
  <c r="I103" i="10"/>
  <c r="H14" i="10"/>
  <c r="I14" i="10"/>
  <c r="I12" i="10"/>
  <c r="I96" i="10"/>
  <c r="I100" i="10"/>
  <c r="I95" i="10"/>
  <c r="I77" i="10"/>
  <c r="H13" i="10"/>
  <c r="I13" i="10"/>
  <c r="E38" i="10"/>
  <c r="F38" i="10"/>
  <c r="I49" i="10"/>
  <c r="I64" i="10"/>
  <c r="E65" i="10"/>
  <c r="F65" i="10"/>
  <c r="B101" i="3"/>
  <c r="B30" i="3"/>
  <c r="C30" i="3"/>
  <c r="B102" i="3"/>
  <c r="B70" i="3"/>
  <c r="C70" i="3"/>
  <c r="C81" i="3"/>
  <c r="C76" i="3"/>
  <c r="C26" i="3"/>
  <c r="B42" i="3"/>
  <c r="C42" i="3"/>
  <c r="B93" i="3"/>
  <c r="C93" i="3"/>
  <c r="C78" i="3"/>
  <c r="B80" i="3"/>
  <c r="C60" i="3"/>
  <c r="B36" i="3"/>
  <c r="C36" i="3"/>
  <c r="L64" i="3"/>
  <c r="B54" i="3"/>
  <c r="C54" i="3"/>
  <c r="B96" i="3"/>
  <c r="C96" i="3"/>
  <c r="B106" i="3"/>
  <c r="C106" i="3"/>
  <c r="B34" i="3"/>
  <c r="B104" i="3"/>
  <c r="B71" i="3"/>
  <c r="C71" i="3"/>
  <c r="B83" i="3"/>
  <c r="C83" i="3"/>
  <c r="B8" i="3"/>
  <c r="B90" i="3"/>
  <c r="C90" i="3"/>
  <c r="B66" i="3"/>
  <c r="C35" i="3"/>
  <c r="B44" i="3"/>
  <c r="C4" i="11"/>
  <c r="A24" i="11"/>
  <c r="C8" i="11"/>
  <c r="A28" i="11"/>
  <c r="C6" i="11"/>
  <c r="A26" i="11"/>
  <c r="C102" i="10"/>
  <c r="E91" i="10"/>
  <c r="F91" i="10"/>
  <c r="H34" i="10"/>
  <c r="I34" i="10"/>
  <c r="H23" i="10"/>
  <c r="I23" i="10"/>
  <c r="K85" i="3"/>
  <c r="L85" i="3"/>
  <c r="C51" i="8"/>
  <c r="F79" i="10"/>
  <c r="I97" i="10"/>
  <c r="C103" i="3"/>
  <c r="C91" i="3"/>
  <c r="F61" i="3"/>
  <c r="C33" i="10"/>
  <c r="E27" i="10"/>
  <c r="F27" i="10"/>
  <c r="F85" i="10"/>
  <c r="E85" i="10"/>
  <c r="I94" i="10"/>
  <c r="I84" i="10"/>
  <c r="K99" i="3"/>
  <c r="L99" i="3"/>
  <c r="B48" i="3"/>
  <c r="C48" i="3"/>
  <c r="C86" i="3"/>
  <c r="F100" i="3"/>
  <c r="H56" i="10"/>
  <c r="I56" i="10"/>
  <c r="E67" i="3"/>
  <c r="F67" i="3"/>
  <c r="B19" i="10"/>
  <c r="C19" i="10"/>
  <c r="L53" i="10"/>
  <c r="I91" i="10"/>
  <c r="I37" i="10"/>
  <c r="B67" i="3"/>
  <c r="C67" i="3"/>
  <c r="C80" i="3"/>
  <c r="I37" i="3"/>
  <c r="F36" i="3"/>
  <c r="C71" i="10"/>
  <c r="F51" i="10"/>
  <c r="E28" i="10"/>
  <c r="F28" i="10"/>
  <c r="E11" i="10"/>
  <c r="F11" i="10"/>
  <c r="E61" i="10"/>
  <c r="F61" i="10"/>
  <c r="E33" i="10"/>
  <c r="F33" i="10"/>
  <c r="I50" i="10"/>
  <c r="H8" i="10"/>
  <c r="I8" i="10"/>
  <c r="L37" i="3"/>
  <c r="K76" i="3"/>
  <c r="L76" i="3"/>
  <c r="K103" i="3"/>
  <c r="L103" i="3"/>
  <c r="K102" i="3"/>
  <c r="L102" i="3"/>
  <c r="L95" i="3"/>
  <c r="K11" i="3"/>
  <c r="L11" i="3"/>
  <c r="F33" i="3"/>
  <c r="I97" i="3"/>
  <c r="H19" i="3"/>
  <c r="I19" i="3"/>
  <c r="H33" i="3"/>
  <c r="I33" i="3"/>
  <c r="H86" i="3"/>
  <c r="I86" i="3"/>
  <c r="L83" i="3"/>
  <c r="K50" i="3"/>
  <c r="L50" i="3"/>
  <c r="B27" i="3"/>
  <c r="C27" i="3"/>
  <c r="E16" i="3"/>
  <c r="F16" i="3"/>
  <c r="F52" i="3"/>
  <c r="F25" i="3"/>
  <c r="F106" i="3"/>
  <c r="L41" i="10"/>
  <c r="K41" i="10"/>
  <c r="K75" i="10"/>
  <c r="L75" i="10"/>
  <c r="C93" i="10"/>
  <c r="B93" i="10"/>
  <c r="B81" i="10"/>
  <c r="C81" i="10"/>
  <c r="B36" i="10"/>
  <c r="C36" i="10"/>
  <c r="B66" i="10"/>
  <c r="C66" i="10"/>
  <c r="F63" i="10"/>
  <c r="H16" i="10"/>
  <c r="I16" i="10"/>
  <c r="E30" i="10"/>
  <c r="F30" i="10"/>
  <c r="H58" i="3"/>
  <c r="I58" i="3"/>
  <c r="K12" i="3"/>
  <c r="L12" i="3"/>
  <c r="E27" i="3"/>
  <c r="F27" i="3"/>
  <c r="E20" i="3"/>
  <c r="F20" i="3"/>
  <c r="E90" i="3"/>
  <c r="F90" i="3"/>
  <c r="E99" i="3"/>
  <c r="F99" i="3"/>
  <c r="B59" i="3"/>
  <c r="C59" i="3"/>
  <c r="B52" i="8"/>
  <c r="H21" i="10"/>
  <c r="I21" i="10"/>
  <c r="I59" i="3"/>
  <c r="E50" i="3"/>
  <c r="F50" i="3"/>
  <c r="K100" i="10"/>
  <c r="L100" i="10"/>
  <c r="F81" i="10"/>
  <c r="C53" i="10"/>
  <c r="I40" i="10"/>
  <c r="C101" i="3"/>
  <c r="C102" i="3"/>
  <c r="B79" i="3"/>
  <c r="C79" i="3"/>
  <c r="B105" i="10"/>
  <c r="C105" i="10"/>
  <c r="C96" i="10"/>
  <c r="B50" i="10"/>
  <c r="C50" i="10"/>
  <c r="B9" i="10"/>
  <c r="C9" i="10"/>
  <c r="B50" i="8"/>
  <c r="E47" i="10"/>
  <c r="F47" i="10"/>
  <c r="F35" i="10"/>
  <c r="E36" i="10"/>
  <c r="F36" i="10"/>
  <c r="F74" i="3"/>
  <c r="K35" i="3"/>
  <c r="L35" i="3"/>
  <c r="L61" i="3"/>
  <c r="K75" i="3"/>
  <c r="L75" i="3"/>
  <c r="K38" i="3"/>
  <c r="L38" i="3"/>
  <c r="L66" i="3"/>
  <c r="B29" i="3"/>
  <c r="C29" i="3"/>
  <c r="I52" i="3"/>
  <c r="I82" i="3"/>
  <c r="H84" i="3"/>
  <c r="I84" i="3"/>
  <c r="I70" i="3"/>
  <c r="K90" i="3"/>
  <c r="L90" i="3"/>
  <c r="L57" i="3"/>
  <c r="B14" i="3"/>
  <c r="C14" i="3"/>
  <c r="B38" i="3"/>
  <c r="C38" i="3"/>
  <c r="C62" i="3"/>
  <c r="B88" i="3"/>
  <c r="C88" i="3"/>
  <c r="C74" i="3"/>
  <c r="B12" i="3"/>
  <c r="C12" i="3"/>
  <c r="F47" i="3"/>
  <c r="E75" i="3"/>
  <c r="F75" i="3"/>
  <c r="E105" i="3"/>
  <c r="F105" i="3"/>
  <c r="E9" i="3"/>
  <c r="F9" i="3"/>
  <c r="C34" i="3"/>
  <c r="C104" i="3"/>
  <c r="F9" i="10"/>
  <c r="L84" i="3"/>
  <c r="F12" i="3"/>
  <c r="E19" i="3"/>
  <c r="F19" i="3"/>
  <c r="L40" i="10"/>
  <c r="C72" i="3"/>
  <c r="F20" i="10"/>
  <c r="E102" i="10"/>
  <c r="F102" i="10"/>
  <c r="C8" i="3"/>
  <c r="C44" i="3"/>
  <c r="L63" i="3"/>
  <c r="C94" i="10"/>
  <c r="C40" i="10"/>
  <c r="F57" i="10"/>
  <c r="F48" i="3"/>
  <c r="I88" i="3"/>
  <c r="L74" i="3"/>
  <c r="E71" i="3"/>
  <c r="F71" i="3"/>
  <c r="F51" i="3"/>
  <c r="L15" i="10"/>
  <c r="L65" i="10"/>
  <c r="I93" i="10"/>
  <c r="H68" i="10"/>
  <c r="I68" i="10"/>
  <c r="I54" i="10"/>
  <c r="K32" i="3"/>
  <c r="L32" i="3"/>
  <c r="K49" i="3"/>
  <c r="L49" i="3"/>
  <c r="H68" i="3"/>
  <c r="I68" i="3"/>
  <c r="H94" i="3"/>
  <c r="I94" i="3"/>
  <c r="H66" i="3"/>
  <c r="I66" i="3"/>
  <c r="H77" i="3"/>
  <c r="I77" i="3"/>
  <c r="H40" i="3"/>
  <c r="I40" i="3"/>
  <c r="H42" i="3"/>
  <c r="I42" i="3"/>
  <c r="I47" i="3"/>
  <c r="E93" i="3"/>
  <c r="F93" i="3"/>
  <c r="K46" i="10"/>
  <c r="L46" i="10"/>
  <c r="E43" i="10"/>
  <c r="F43" i="10"/>
  <c r="K23" i="3"/>
  <c r="L23" i="3"/>
  <c r="E70" i="10"/>
  <c r="F70" i="10"/>
  <c r="C9" i="3"/>
  <c r="I45" i="10"/>
  <c r="I55" i="10"/>
  <c r="B51" i="8"/>
  <c r="C66" i="3"/>
  <c r="C14" i="10"/>
  <c r="H35" i="10"/>
  <c r="I35" i="10"/>
  <c r="E101" i="10"/>
  <c r="F101" i="10"/>
  <c r="E72" i="10"/>
  <c r="F72" i="10"/>
  <c r="C24" i="3"/>
  <c r="K62" i="3"/>
  <c r="L62" i="3"/>
  <c r="K97" i="3"/>
  <c r="L97" i="3"/>
  <c r="K53" i="3"/>
  <c r="L53" i="3"/>
  <c r="K41" i="3"/>
  <c r="L41" i="3"/>
  <c r="L69" i="3"/>
  <c r="B47" i="3"/>
  <c r="C47" i="3"/>
  <c r="H25" i="3"/>
  <c r="I25" i="3"/>
  <c r="H17" i="3"/>
  <c r="I17" i="3"/>
  <c r="I89" i="3"/>
  <c r="I51" i="3"/>
  <c r="I18" i="3"/>
  <c r="E79" i="3"/>
  <c r="F79" i="3"/>
  <c r="K78" i="10"/>
  <c r="L78" i="10"/>
  <c r="K24" i="10"/>
  <c r="L24" i="10"/>
  <c r="L77" i="10"/>
  <c r="K61" i="10"/>
  <c r="L61" i="10"/>
  <c r="B95" i="10"/>
  <c r="C95" i="10"/>
  <c r="K12" i="10"/>
  <c r="L12" i="10"/>
  <c r="K34" i="10"/>
  <c r="L34" i="10"/>
  <c r="K95" i="10"/>
  <c r="L95" i="10"/>
  <c r="H67" i="3"/>
  <c r="I67" i="3"/>
  <c r="I90" i="10"/>
  <c r="F84" i="3"/>
  <c r="H72" i="3"/>
  <c r="I72" i="3"/>
  <c r="C106" i="10"/>
  <c r="I66" i="10"/>
  <c r="C94" i="3"/>
  <c r="C98" i="3"/>
  <c r="C99" i="3"/>
  <c r="B64" i="3"/>
  <c r="C64" i="3"/>
  <c r="C50" i="3"/>
  <c r="H11" i="10"/>
  <c r="I11" i="10"/>
  <c r="I18" i="10"/>
  <c r="F92" i="10"/>
  <c r="F34" i="10"/>
  <c r="I99" i="10"/>
  <c r="C65" i="10"/>
  <c r="C76" i="10"/>
  <c r="B18" i="10"/>
  <c r="C18" i="10"/>
  <c r="E54" i="10"/>
  <c r="F54" i="10"/>
  <c r="I44" i="10"/>
  <c r="E99" i="10"/>
  <c r="F99" i="10"/>
  <c r="B101" i="10"/>
  <c r="C101" i="10"/>
  <c r="C10" i="10"/>
  <c r="H83" i="3"/>
  <c r="I83" i="3"/>
  <c r="C99" i="10"/>
  <c r="C7" i="10"/>
  <c r="C20" i="10"/>
  <c r="F106" i="10"/>
  <c r="F40" i="10"/>
  <c r="I32" i="10"/>
  <c r="K47" i="3"/>
  <c r="L47" i="3"/>
  <c r="L19" i="3"/>
  <c r="K81" i="3"/>
  <c r="L81" i="3"/>
  <c r="H48" i="3"/>
  <c r="I48" i="3"/>
  <c r="H44" i="3"/>
  <c r="I44" i="3"/>
  <c r="H61" i="3"/>
  <c r="I61" i="3"/>
  <c r="F69" i="3"/>
  <c r="E69" i="3"/>
  <c r="E35" i="3"/>
  <c r="F35" i="3"/>
  <c r="H76" i="10"/>
  <c r="I76" i="10"/>
  <c r="K69" i="10"/>
  <c r="L69" i="10"/>
  <c r="K99" i="10"/>
  <c r="L99" i="10"/>
  <c r="B16" i="10"/>
  <c r="C16" i="10"/>
  <c r="B54" i="10"/>
  <c r="C54" i="10"/>
  <c r="K63" i="10"/>
  <c r="L63" i="10"/>
  <c r="K72" i="10"/>
  <c r="L72" i="10"/>
  <c r="I101" i="10"/>
  <c r="F83" i="10"/>
  <c r="I46" i="10"/>
  <c r="C33" i="3"/>
  <c r="C10" i="3"/>
  <c r="F82" i="10"/>
  <c r="I20" i="10"/>
  <c r="H30" i="10"/>
  <c r="I30" i="10"/>
  <c r="C69" i="10"/>
  <c r="I29" i="3"/>
  <c r="C85" i="10"/>
  <c r="C63" i="10"/>
  <c r="C22" i="10"/>
  <c r="C49" i="10"/>
  <c r="C43" i="10"/>
  <c r="H7" i="10"/>
  <c r="I7" i="10"/>
  <c r="I41" i="10"/>
  <c r="L10" i="3"/>
  <c r="K22" i="3"/>
  <c r="L22" i="3"/>
  <c r="C49" i="8"/>
  <c r="L106" i="3"/>
  <c r="K91" i="3"/>
  <c r="L91" i="3"/>
  <c r="K88" i="3"/>
  <c r="L88" i="3"/>
  <c r="K20" i="3"/>
  <c r="L20" i="3"/>
  <c r="K48" i="3"/>
  <c r="L48" i="3"/>
  <c r="K98" i="3"/>
  <c r="L98" i="3"/>
  <c r="I46" i="3"/>
  <c r="B75" i="3"/>
  <c r="C75" i="3"/>
  <c r="C65" i="3"/>
  <c r="H24" i="3"/>
  <c r="I24" i="3"/>
  <c r="I6" i="3"/>
  <c r="B48" i="8"/>
  <c r="C56" i="3"/>
  <c r="E68" i="3"/>
  <c r="F68" i="3"/>
  <c r="F54" i="3"/>
  <c r="F60" i="3"/>
  <c r="E95" i="3"/>
  <c r="F95" i="3"/>
  <c r="F62" i="3"/>
  <c r="K96" i="10"/>
  <c r="L96" i="10"/>
  <c r="K93" i="10"/>
  <c r="L93" i="10"/>
  <c r="K10" i="10"/>
  <c r="L10" i="10"/>
  <c r="K11" i="10"/>
  <c r="L11" i="10"/>
  <c r="L59" i="3"/>
  <c r="K105" i="3"/>
  <c r="L105" i="3"/>
  <c r="K104" i="3"/>
  <c r="L104" i="3"/>
  <c r="K9" i="3"/>
  <c r="L9" i="3"/>
  <c r="L92" i="3"/>
  <c r="L77" i="3"/>
  <c r="L17" i="3"/>
  <c r="K54" i="3"/>
  <c r="L54" i="3"/>
  <c r="L73" i="3"/>
  <c r="L39" i="3"/>
  <c r="I21" i="3"/>
  <c r="H41" i="3"/>
  <c r="I41" i="3"/>
  <c r="I13" i="3"/>
  <c r="H8" i="3"/>
  <c r="I8" i="3"/>
  <c r="I60" i="3"/>
  <c r="H76" i="3"/>
  <c r="I76" i="3"/>
  <c r="H39" i="3"/>
  <c r="I39" i="3"/>
  <c r="C84" i="3"/>
  <c r="C95" i="3"/>
  <c r="B32" i="3"/>
  <c r="C32" i="3"/>
  <c r="E66" i="3"/>
  <c r="F66" i="3"/>
  <c r="F81" i="3"/>
  <c r="E65" i="3"/>
  <c r="F65" i="3"/>
  <c r="F17" i="3"/>
  <c r="F88" i="3"/>
  <c r="E45" i="3"/>
  <c r="F45" i="3"/>
  <c r="K43" i="10"/>
  <c r="L43" i="10"/>
  <c r="K89" i="10"/>
  <c r="L89" i="10"/>
  <c r="L91" i="10"/>
  <c r="B38" i="10"/>
  <c r="C38" i="10"/>
  <c r="C13" i="10"/>
  <c r="F18" i="3"/>
  <c r="K97" i="10"/>
  <c r="L97" i="10"/>
  <c r="L87" i="10"/>
  <c r="F24" i="10"/>
  <c r="L33" i="3"/>
  <c r="C73" i="3"/>
  <c r="L29" i="3"/>
  <c r="L30" i="3"/>
  <c r="K94" i="3"/>
  <c r="L94" i="3"/>
  <c r="B61" i="3"/>
  <c r="C61" i="3"/>
  <c r="C57" i="3"/>
  <c r="H22" i="3"/>
  <c r="I22" i="3"/>
  <c r="I73" i="3"/>
  <c r="H63" i="3"/>
  <c r="I63" i="3"/>
  <c r="I93" i="3"/>
  <c r="I96" i="3"/>
  <c r="H38" i="3"/>
  <c r="I38" i="3"/>
  <c r="C100" i="3"/>
  <c r="E72" i="3"/>
  <c r="F72" i="3"/>
  <c r="E92" i="3"/>
  <c r="F92" i="3"/>
  <c r="F22" i="3"/>
  <c r="K44" i="10"/>
  <c r="L44" i="10"/>
  <c r="L103" i="10"/>
  <c r="K35" i="10"/>
  <c r="L35" i="10"/>
  <c r="B46" i="8"/>
  <c r="B75" i="10"/>
  <c r="C75" i="10"/>
  <c r="B41" i="10"/>
  <c r="C41" i="10"/>
  <c r="I99" i="3"/>
  <c r="F43" i="3"/>
  <c r="F55" i="3"/>
  <c r="L98" i="10"/>
  <c r="L104" i="10"/>
  <c r="L76" i="10"/>
  <c r="C103" i="10"/>
  <c r="K70" i="10"/>
  <c r="L70" i="10"/>
  <c r="E13" i="3"/>
  <c r="F13" i="3"/>
  <c r="C52" i="3"/>
  <c r="F29" i="3"/>
  <c r="F44" i="3"/>
  <c r="F7" i="3"/>
  <c r="L48" i="10"/>
  <c r="L83" i="10"/>
  <c r="L39" i="10"/>
  <c r="K62" i="10"/>
  <c r="L62" i="10"/>
  <c r="C46" i="10"/>
  <c r="C78" i="10"/>
  <c r="C90" i="10"/>
  <c r="I4" i="10"/>
  <c r="C4" i="3"/>
  <c r="F4" i="10"/>
  <c r="I4" i="3"/>
  <c r="I108" i="10"/>
  <c r="E52" i="8"/>
  <c r="D52" i="8"/>
  <c r="G8" i="11"/>
  <c r="C108" i="3"/>
  <c r="E46" i="8"/>
  <c r="D46" i="8"/>
  <c r="G2" i="11"/>
  <c r="L4" i="3"/>
  <c r="L4" i="10"/>
  <c r="F4" i="3"/>
  <c r="C4" i="10"/>
  <c r="L108" i="10"/>
  <c r="E53" i="8"/>
  <c r="D53" i="8"/>
  <c r="G9" i="11"/>
  <c r="L108" i="3"/>
  <c r="E49" i="8"/>
  <c r="D49" i="8"/>
  <c r="G5" i="11"/>
  <c r="C108" i="10"/>
  <c r="E50" i="8"/>
  <c r="D50" i="8"/>
  <c r="G6" i="11"/>
  <c r="I2" i="11"/>
  <c r="G22" i="11"/>
  <c r="H2" i="11"/>
  <c r="F22" i="11"/>
  <c r="I108" i="3"/>
  <c r="E48" i="8"/>
  <c r="D48" i="8"/>
  <c r="G4" i="11"/>
  <c r="H8" i="11"/>
  <c r="F28" i="11"/>
  <c r="I8" i="11"/>
  <c r="G28" i="11"/>
  <c r="D47" i="8"/>
  <c r="G3" i="11"/>
  <c r="F108" i="3"/>
  <c r="E47" i="8"/>
  <c r="F108" i="10"/>
  <c r="E51" i="8"/>
  <c r="D51" i="8"/>
  <c r="G7" i="11"/>
  <c r="I5" i="11"/>
  <c r="G25" i="11"/>
  <c r="H5" i="11"/>
  <c r="F25" i="11"/>
  <c r="H4" i="11"/>
  <c r="F24" i="11"/>
  <c r="I4" i="11"/>
  <c r="G24" i="11"/>
  <c r="I6" i="11"/>
  <c r="G26" i="11"/>
  <c r="H6" i="11"/>
  <c r="F26" i="11"/>
  <c r="I9" i="11"/>
  <c r="G29" i="11"/>
  <c r="H9" i="11"/>
  <c r="F29" i="11"/>
  <c r="I7" i="11"/>
  <c r="G27" i="11"/>
  <c r="H7" i="11"/>
  <c r="F27" i="11"/>
  <c r="H3" i="11"/>
  <c r="F23" i="11"/>
  <c r="I3" i="11"/>
  <c r="G23" i="11"/>
</calcChain>
</file>

<file path=xl/sharedStrings.xml><?xml version="1.0" encoding="utf-8"?>
<sst xmlns="http://schemas.openxmlformats.org/spreadsheetml/2006/main" count="336" uniqueCount="221">
  <si>
    <t>測定期間</t>
  </si>
  <si>
    <t>**時間</t>
  </si>
  <si>
    <t>**日</t>
  </si>
  <si>
    <t>測定間隔</t>
  </si>
  <si>
    <t>　１回</t>
  </si>
  <si>
    <t>測定開始</t>
  </si>
  <si>
    <t>測定終了</t>
  </si>
  <si>
    <t>測定時間設定</t>
  </si>
  <si>
    <t>から</t>
  </si>
  <si>
    <t>日射量</t>
  </si>
  <si>
    <t>温度</t>
  </si>
  <si>
    <t>天気</t>
  </si>
  <si>
    <t>ストリング１(ＳＴ１)</t>
  </si>
  <si>
    <t>ストリング２(ＳＴ２)</t>
  </si>
  <si>
    <t>ストリング３(ＳＴ３)</t>
  </si>
  <si>
    <t>ストリング４(ＳＴ４)</t>
  </si>
  <si>
    <t>測定日時</t>
  </si>
  <si>
    <t>ＳＴ１電流(A)</t>
  </si>
  <si>
    <t>ＳＴ１電圧(V)</t>
  </si>
  <si>
    <t>ＳＴ１最大電力(W)／最大電力時電流(I)</t>
  </si>
  <si>
    <t>ＳＴ１ＦＦ値／最大電力時電圧(V)</t>
  </si>
  <si>
    <t>ＳＴ２電流(A)</t>
  </si>
  <si>
    <t>ＳＴ２電圧(V)</t>
  </si>
  <si>
    <t>ＳＴ２最大電力(W)／最大電力時電流(I)</t>
  </si>
  <si>
    <t>ＳＴ２ＦＦ値／最大電力時電圧(V)</t>
  </si>
  <si>
    <t>ＳＴ３電流(A)</t>
  </si>
  <si>
    <t>ＳＴ３電圧(V)</t>
  </si>
  <si>
    <t>ＳＴ３最大電力(W)／最大電力時電流(I)</t>
  </si>
  <si>
    <t>ＳＴ３ＦＦ値／最大電力時電圧(V)</t>
  </si>
  <si>
    <t>ＳＴ４電流(A)</t>
  </si>
  <si>
    <t>ＳＴ４電圧(V)</t>
  </si>
  <si>
    <t>ＳＴ４最大電力(W)／最大電力時電流(I)</t>
  </si>
  <si>
    <t>ＳＴ４ＦＦ値／最大電力時電圧(V)</t>
  </si>
  <si>
    <t>Rs</t>
    <phoneticPr fontId="3"/>
  </si>
  <si>
    <t>K</t>
    <phoneticPr fontId="3"/>
  </si>
  <si>
    <t>数値</t>
    <rPh sb="0" eb="2">
      <t>スウチ</t>
    </rPh>
    <phoneticPr fontId="3"/>
  </si>
  <si>
    <t>項目</t>
    <rPh sb="0" eb="2">
      <t>コウモク</t>
    </rPh>
    <phoneticPr fontId="3"/>
  </si>
  <si>
    <t>備考</t>
    <rPh sb="0" eb="2">
      <t>ビコウ</t>
    </rPh>
    <phoneticPr fontId="3"/>
  </si>
  <si>
    <t>I2</t>
    <phoneticPr fontId="3"/>
  </si>
  <si>
    <t>V2</t>
    <phoneticPr fontId="3"/>
  </si>
  <si>
    <t>E1</t>
    <phoneticPr fontId="3"/>
  </si>
  <si>
    <t>T1</t>
    <phoneticPr fontId="3"/>
  </si>
  <si>
    <t>P</t>
    <phoneticPr fontId="3"/>
  </si>
  <si>
    <t>Pmax</t>
    <phoneticPr fontId="3"/>
  </si>
  <si>
    <t>最大出力（カタログ値）（W）</t>
    <rPh sb="0" eb="2">
      <t>サイダイ</t>
    </rPh>
    <rPh sb="2" eb="4">
      <t>シュツリョク</t>
    </rPh>
    <rPh sb="9" eb="10">
      <t>チ</t>
    </rPh>
    <phoneticPr fontId="3"/>
  </si>
  <si>
    <t>開放電圧（カタログ値）(V)</t>
    <rPh sb="0" eb="2">
      <t>カイホウ</t>
    </rPh>
    <rPh sb="2" eb="4">
      <t>デンアツ</t>
    </rPh>
    <rPh sb="9" eb="10">
      <t>チ</t>
    </rPh>
    <phoneticPr fontId="3"/>
  </si>
  <si>
    <t>短絡電流（カタログ値）(A）</t>
    <rPh sb="0" eb="2">
      <t>タンラク</t>
    </rPh>
    <rPh sb="2" eb="4">
      <t>デンリュウ</t>
    </rPh>
    <rPh sb="9" eb="10">
      <t>チ</t>
    </rPh>
    <phoneticPr fontId="3"/>
  </si>
  <si>
    <t>最大出力電圧（カタログ値）(V)</t>
    <rPh sb="0" eb="2">
      <t>サイダイ</t>
    </rPh>
    <rPh sb="2" eb="4">
      <t>シュツリョク</t>
    </rPh>
    <rPh sb="4" eb="6">
      <t>デンアツ</t>
    </rPh>
    <rPh sb="11" eb="12">
      <t>チ</t>
    </rPh>
    <phoneticPr fontId="3"/>
  </si>
  <si>
    <t>最大出力電流（カタログ値）(A)</t>
    <rPh sb="0" eb="2">
      <t>サイダイ</t>
    </rPh>
    <rPh sb="2" eb="4">
      <t>シュツリョク</t>
    </rPh>
    <rPh sb="4" eb="6">
      <t>デンリュウ</t>
    </rPh>
    <rPh sb="11" eb="12">
      <t>チ</t>
    </rPh>
    <phoneticPr fontId="3"/>
  </si>
  <si>
    <t>Pmax</t>
    <phoneticPr fontId="3"/>
  </si>
  <si>
    <t>ストリング２(ＳＴ２)</t>
    <phoneticPr fontId="3"/>
  </si>
  <si>
    <t>ストリング３(ＳＴ３)</t>
    <phoneticPr fontId="3"/>
  </si>
  <si>
    <t>ストリング４(ＳＴ４)</t>
    <phoneticPr fontId="3"/>
  </si>
  <si>
    <t>実測ストリング１Pmax</t>
    <rPh sb="0" eb="2">
      <t>ジッソク</t>
    </rPh>
    <phoneticPr fontId="3"/>
  </si>
  <si>
    <t>実測ストリング2Pmax</t>
    <rPh sb="0" eb="2">
      <t>ジッソク</t>
    </rPh>
    <phoneticPr fontId="3"/>
  </si>
  <si>
    <t>実測ストリング3Pmax</t>
    <rPh sb="0" eb="2">
      <t>ジッソク</t>
    </rPh>
    <phoneticPr fontId="3"/>
  </si>
  <si>
    <t>実測ストリング4Pmax</t>
    <rPh sb="0" eb="2">
      <t>ジッソク</t>
    </rPh>
    <phoneticPr fontId="3"/>
  </si>
  <si>
    <t>【STC換算】ストリング１　P-V</t>
    <rPh sb="4" eb="6">
      <t>カンザン</t>
    </rPh>
    <phoneticPr fontId="3"/>
  </si>
  <si>
    <t>【STC換算】ストリング２　P-V</t>
    <rPh sb="4" eb="6">
      <t>カンザン</t>
    </rPh>
    <phoneticPr fontId="3"/>
  </si>
  <si>
    <t>【STC換算】ストリング３　P-V</t>
    <rPh sb="4" eb="6">
      <t>カンザン</t>
    </rPh>
    <phoneticPr fontId="3"/>
  </si>
  <si>
    <t>【STC換算】ストリング４　P-V</t>
    <rPh sb="4" eb="6">
      <t>カンザン</t>
    </rPh>
    <phoneticPr fontId="3"/>
  </si>
  <si>
    <t>【実測】ストリング１　P-V</t>
    <rPh sb="1" eb="3">
      <t>ジッソク</t>
    </rPh>
    <phoneticPr fontId="3"/>
  </si>
  <si>
    <t>【実測】ストリング２　P-V</t>
    <rPh sb="1" eb="3">
      <t>ジッソク</t>
    </rPh>
    <phoneticPr fontId="3"/>
  </si>
  <si>
    <t>【実測】ストリング３　P-V</t>
    <rPh sb="1" eb="3">
      <t>ジッソク</t>
    </rPh>
    <phoneticPr fontId="3"/>
  </si>
  <si>
    <t>【実測】ストリング４　P-V</t>
    <rPh sb="1" eb="3">
      <t>ジッソク</t>
    </rPh>
    <phoneticPr fontId="3"/>
  </si>
  <si>
    <t xml:space="preserve"> 4時</t>
  </si>
  <si>
    <t>20時</t>
  </si>
  <si>
    <t>晴れのち曇り</t>
  </si>
  <si>
    <t>I-V測定（移動）</t>
  </si>
  <si>
    <t>温度が１℃変動したときの短絡電流Iscの変動値（A／℃） 参考値：0.004A/℃</t>
    <rPh sb="0" eb="2">
      <t>オンド</t>
    </rPh>
    <rPh sb="5" eb="7">
      <t>ヘンドウ</t>
    </rPh>
    <rPh sb="12" eb="14">
      <t>タンラク</t>
    </rPh>
    <rPh sb="14" eb="16">
      <t>デンリュウ</t>
    </rPh>
    <rPh sb="20" eb="22">
      <t>ヘンドウ</t>
    </rPh>
    <rPh sb="22" eb="23">
      <t>チ</t>
    </rPh>
    <rPh sb="29" eb="31">
      <t>サンコウ</t>
    </rPh>
    <rPh sb="31" eb="32">
      <t>チ</t>
    </rPh>
    <phoneticPr fontId="3"/>
  </si>
  <si>
    <t>温度が１℃変動したときの開放電圧Vocの変動値（V／℃）　参考値：-0.1V/℃</t>
    <rPh sb="0" eb="2">
      <t>オンド</t>
    </rPh>
    <rPh sb="5" eb="7">
      <t>ヘンドウ</t>
    </rPh>
    <rPh sb="12" eb="14">
      <t>カイホウ</t>
    </rPh>
    <rPh sb="14" eb="16">
      <t>デンアツ</t>
    </rPh>
    <rPh sb="20" eb="22">
      <t>ヘンドウ</t>
    </rPh>
    <rPh sb="22" eb="23">
      <t>チ</t>
    </rPh>
    <rPh sb="29" eb="31">
      <t>サンコウ</t>
    </rPh>
    <rPh sb="31" eb="32">
      <t>チ</t>
    </rPh>
    <phoneticPr fontId="3"/>
  </si>
  <si>
    <t>太陽電池モジュールの直列抵抗（Ω）　参考値：0.5Ω</t>
    <rPh sb="0" eb="2">
      <t>タイヨウ</t>
    </rPh>
    <rPh sb="2" eb="4">
      <t>デンチ</t>
    </rPh>
    <rPh sb="10" eb="12">
      <t>チョクレツ</t>
    </rPh>
    <rPh sb="12" eb="14">
      <t>テイコウ</t>
    </rPh>
    <rPh sb="18" eb="20">
      <t>サンコウ</t>
    </rPh>
    <rPh sb="20" eb="21">
      <t>チ</t>
    </rPh>
    <phoneticPr fontId="3"/>
  </si>
  <si>
    <t>曲線補正因子（Ω／℃）　参考値：0.00125Ω/℃</t>
    <rPh sb="0" eb="2">
      <t>キョクセン</t>
    </rPh>
    <rPh sb="2" eb="4">
      <t>ホセイ</t>
    </rPh>
    <rPh sb="4" eb="6">
      <t>インシ</t>
    </rPh>
    <rPh sb="12" eb="14">
      <t>サンコウ</t>
    </rPh>
    <rPh sb="14" eb="15">
      <t>チ</t>
    </rPh>
    <phoneticPr fontId="3"/>
  </si>
  <si>
    <r>
      <t>Voc</t>
    </r>
    <r>
      <rPr>
        <vertAlign val="superscript"/>
        <sz val="11"/>
        <color indexed="8"/>
        <rFont val="ＭＳ Ｐゴシック"/>
        <family val="3"/>
        <charset val="128"/>
      </rPr>
      <t>※1</t>
    </r>
    <phoneticPr fontId="3"/>
  </si>
  <si>
    <r>
      <t>Vpmax</t>
    </r>
    <r>
      <rPr>
        <vertAlign val="superscript"/>
        <sz val="11"/>
        <color indexed="8"/>
        <rFont val="ＭＳ Ｐゴシック"/>
        <family val="3"/>
        <charset val="128"/>
      </rPr>
      <t>※1</t>
    </r>
    <phoneticPr fontId="3"/>
  </si>
  <si>
    <r>
      <t>β</t>
    </r>
    <r>
      <rPr>
        <vertAlign val="superscript"/>
        <sz val="11"/>
        <color indexed="8"/>
        <rFont val="ＭＳ Ｐゴシック"/>
        <family val="3"/>
        <charset val="128"/>
      </rPr>
      <t>※1</t>
    </r>
    <phoneticPr fontId="3"/>
  </si>
  <si>
    <r>
      <t>Isc</t>
    </r>
    <r>
      <rPr>
        <vertAlign val="superscript"/>
        <sz val="11"/>
        <color indexed="8"/>
        <rFont val="ＭＳ Ｐゴシック"/>
        <family val="3"/>
        <charset val="128"/>
      </rPr>
      <t>※2</t>
    </r>
    <phoneticPr fontId="3"/>
  </si>
  <si>
    <r>
      <t>Ipmax</t>
    </r>
    <r>
      <rPr>
        <vertAlign val="superscript"/>
        <sz val="11"/>
        <color indexed="8"/>
        <rFont val="ＭＳ Ｐゴシック"/>
        <family val="3"/>
        <charset val="128"/>
      </rPr>
      <t>※2</t>
    </r>
    <phoneticPr fontId="3"/>
  </si>
  <si>
    <r>
      <t>α</t>
    </r>
    <r>
      <rPr>
        <vertAlign val="superscript"/>
        <sz val="11"/>
        <color indexed="8"/>
        <rFont val="ＭＳ Ｐゴシック"/>
        <family val="3"/>
        <charset val="128"/>
      </rPr>
      <t>※2</t>
    </r>
    <phoneticPr fontId="3"/>
  </si>
  <si>
    <r>
      <t>Pmax</t>
    </r>
    <r>
      <rPr>
        <vertAlign val="superscript"/>
        <sz val="11"/>
        <color indexed="8"/>
        <rFont val="ＭＳ Ｐゴシック"/>
        <family val="3"/>
        <charset val="128"/>
      </rPr>
      <t>※1※2</t>
    </r>
    <phoneticPr fontId="3"/>
  </si>
  <si>
    <t>測定点数</t>
  </si>
  <si>
    <t xml:space="preserve"> 100点</t>
  </si>
  <si>
    <t>モジュール種別</t>
  </si>
  <si>
    <t>一般</t>
  </si>
  <si>
    <t>測定結果報告書</t>
    <rPh sb="0" eb="2">
      <t>ソクテイ</t>
    </rPh>
    <rPh sb="2" eb="4">
      <t>ケッカ</t>
    </rPh>
    <rPh sb="4" eb="6">
      <t>ホウコク</t>
    </rPh>
    <rPh sb="6" eb="7">
      <t>ショ</t>
    </rPh>
    <phoneticPr fontId="22"/>
  </si>
  <si>
    <t>お客様名</t>
    <rPh sb="1" eb="3">
      <t>キャクサマ</t>
    </rPh>
    <rPh sb="3" eb="4">
      <t>メイ</t>
    </rPh>
    <phoneticPr fontId="22"/>
  </si>
  <si>
    <t>設置場所</t>
    <rPh sb="0" eb="2">
      <t>セッチ</t>
    </rPh>
    <rPh sb="2" eb="4">
      <t>バショ</t>
    </rPh>
    <phoneticPr fontId="22"/>
  </si>
  <si>
    <t>モジュール型式</t>
  </si>
  <si>
    <t>設置方向</t>
  </si>
  <si>
    <t>運転開始年月日</t>
  </si>
  <si>
    <t>点検実施日</t>
  </si>
  <si>
    <t>測定値</t>
    <rPh sb="0" eb="3">
      <t>ソクテイチ</t>
    </rPh>
    <phoneticPr fontId="22"/>
  </si>
  <si>
    <t>測定ストリング</t>
    <rPh sb="0" eb="2">
      <t>ソクテイ</t>
    </rPh>
    <phoneticPr fontId="22"/>
  </si>
  <si>
    <t>FF</t>
    <phoneticPr fontId="22"/>
  </si>
  <si>
    <t>ST1</t>
    <phoneticPr fontId="22"/>
  </si>
  <si>
    <t>ST2</t>
    <phoneticPr fontId="22"/>
  </si>
  <si>
    <t>ST3</t>
    <phoneticPr fontId="22"/>
  </si>
  <si>
    <t>ST4</t>
  </si>
  <si>
    <t>ST5</t>
  </si>
  <si>
    <t>ST6</t>
  </si>
  <si>
    <t>ST7</t>
  </si>
  <si>
    <t>ST8</t>
  </si>
  <si>
    <t>点検者</t>
    <rPh sb="0" eb="2">
      <t>テンケン</t>
    </rPh>
    <rPh sb="2" eb="3">
      <t>シャ</t>
    </rPh>
    <phoneticPr fontId="3"/>
  </si>
  <si>
    <t>測定波形</t>
    <rPh sb="0" eb="2">
      <t>ソクテイ</t>
    </rPh>
    <rPh sb="2" eb="4">
      <t>ハケイ</t>
    </rPh>
    <phoneticPr fontId="22"/>
  </si>
  <si>
    <t>接続箱番号</t>
  </si>
  <si>
    <t>【STC換算】ストリング５　P-V</t>
    <rPh sb="4" eb="6">
      <t>カンザン</t>
    </rPh>
    <phoneticPr fontId="3"/>
  </si>
  <si>
    <t>【STC換算】ストリング６　P-V</t>
    <rPh sb="4" eb="6">
      <t>カンザン</t>
    </rPh>
    <phoneticPr fontId="3"/>
  </si>
  <si>
    <t>【STC換算】ストリング７　P-V</t>
    <rPh sb="4" eb="6">
      <t>カンザン</t>
    </rPh>
    <phoneticPr fontId="3"/>
  </si>
  <si>
    <t>【STC換算】ストリング８　P-V</t>
    <rPh sb="4" eb="6">
      <t>カンザン</t>
    </rPh>
    <phoneticPr fontId="3"/>
  </si>
  <si>
    <t>【実測】ストリング５　P-V</t>
    <rPh sb="1" eb="3">
      <t>ジッソク</t>
    </rPh>
    <phoneticPr fontId="3"/>
  </si>
  <si>
    <t xml:space="preserve">SOLAR FRONTIA SE145-K         </t>
  </si>
  <si>
    <t>【STC換算】ST1</t>
    <rPh sb="4" eb="6">
      <t>カンザン</t>
    </rPh>
    <phoneticPr fontId="3"/>
  </si>
  <si>
    <t>【STC換算】ST2</t>
    <rPh sb="4" eb="6">
      <t>カンザン</t>
    </rPh>
    <phoneticPr fontId="3"/>
  </si>
  <si>
    <t>【STC換算】ST3</t>
    <rPh sb="4" eb="6">
      <t>カンザン</t>
    </rPh>
    <phoneticPr fontId="3"/>
  </si>
  <si>
    <t>【STC換算】ST4</t>
    <rPh sb="4" eb="6">
      <t>カンザン</t>
    </rPh>
    <phoneticPr fontId="3"/>
  </si>
  <si>
    <t>【実測】ST1</t>
    <rPh sb="1" eb="3">
      <t>ジッソク</t>
    </rPh>
    <phoneticPr fontId="3"/>
  </si>
  <si>
    <t>【実測】ST2</t>
    <rPh sb="1" eb="3">
      <t>ジッソク</t>
    </rPh>
    <phoneticPr fontId="3"/>
  </si>
  <si>
    <t>【実測】ST3</t>
    <rPh sb="1" eb="3">
      <t>ジッソク</t>
    </rPh>
    <phoneticPr fontId="3"/>
  </si>
  <si>
    <t>【実測】ST4</t>
    <rPh sb="1" eb="3">
      <t>ジッソク</t>
    </rPh>
    <phoneticPr fontId="3"/>
  </si>
  <si>
    <t>【STC換算】ST5</t>
    <rPh sb="4" eb="6">
      <t>カンザン</t>
    </rPh>
    <phoneticPr fontId="3"/>
  </si>
  <si>
    <t>【STC換算】ST6</t>
    <rPh sb="4" eb="6">
      <t>カンザン</t>
    </rPh>
    <phoneticPr fontId="3"/>
  </si>
  <si>
    <t>【STC換算】ST7</t>
    <rPh sb="4" eb="6">
      <t>カンザン</t>
    </rPh>
    <phoneticPr fontId="3"/>
  </si>
  <si>
    <t>【STC換算】ST8</t>
    <rPh sb="4" eb="6">
      <t>カンザン</t>
    </rPh>
    <phoneticPr fontId="3"/>
  </si>
  <si>
    <t>【実測】ST5</t>
    <rPh sb="1" eb="3">
      <t>ジッソク</t>
    </rPh>
    <phoneticPr fontId="3"/>
  </si>
  <si>
    <t>【実測】ST6</t>
    <rPh sb="1" eb="3">
      <t>ジッソク</t>
    </rPh>
    <phoneticPr fontId="3"/>
  </si>
  <si>
    <t>【実測】ST7</t>
    <rPh sb="1" eb="3">
      <t>ジッソク</t>
    </rPh>
    <phoneticPr fontId="3"/>
  </si>
  <si>
    <t>【実測】ST8</t>
    <rPh sb="1" eb="3">
      <t>ジッソク</t>
    </rPh>
    <phoneticPr fontId="3"/>
  </si>
  <si>
    <t>モジュール特性値</t>
    <rPh sb="5" eb="7">
      <t>トクセイ</t>
    </rPh>
    <rPh sb="7" eb="8">
      <t>チ</t>
    </rPh>
    <phoneticPr fontId="3"/>
  </si>
  <si>
    <t>α</t>
    <phoneticPr fontId="3"/>
  </si>
  <si>
    <t>β</t>
    <phoneticPr fontId="3"/>
  </si>
  <si>
    <t>Rs</t>
    <phoneticPr fontId="3"/>
  </si>
  <si>
    <t>Voc</t>
    <phoneticPr fontId="3"/>
  </si>
  <si>
    <t>Isc</t>
    <phoneticPr fontId="3"/>
  </si>
  <si>
    <t>Pmax</t>
    <phoneticPr fontId="3"/>
  </si>
  <si>
    <t>Vpm</t>
    <phoneticPr fontId="3"/>
  </si>
  <si>
    <t>Ipm</t>
    <phoneticPr fontId="3"/>
  </si>
  <si>
    <t>ストリングモジュール直列数</t>
    <rPh sb="10" eb="11">
      <t>チョク</t>
    </rPh>
    <rPh sb="11" eb="13">
      <t>レツスウ</t>
    </rPh>
    <phoneticPr fontId="3"/>
  </si>
  <si>
    <t>ストリングモジュール並列数</t>
    <rPh sb="10" eb="12">
      <t>ヘイレツ</t>
    </rPh>
    <rPh sb="12" eb="13">
      <t>スウ</t>
    </rPh>
    <phoneticPr fontId="3"/>
  </si>
  <si>
    <t>戸上　太郎</t>
    <rPh sb="0" eb="2">
      <t>トガミ</t>
    </rPh>
    <rPh sb="3" eb="5">
      <t>タロウ</t>
    </rPh>
    <phoneticPr fontId="3"/>
  </si>
  <si>
    <t>〒840-0202　佐賀県佐賀市大財北町1-1</t>
    <rPh sb="10" eb="13">
      <t>サガケン</t>
    </rPh>
    <rPh sb="13" eb="16">
      <t>サガシ</t>
    </rPh>
    <rPh sb="16" eb="20">
      <t>オオタカラキタマチ</t>
    </rPh>
    <phoneticPr fontId="3"/>
  </si>
  <si>
    <t>100ｋW</t>
    <phoneticPr fontId="3"/>
  </si>
  <si>
    <t>SAMPLE-1</t>
    <phoneticPr fontId="3"/>
  </si>
  <si>
    <t>南向き</t>
    <rPh sb="0" eb="2">
      <t>ミナミム</t>
    </rPh>
    <phoneticPr fontId="3"/>
  </si>
  <si>
    <t>接続箱1</t>
    <rPh sb="0" eb="2">
      <t>セツゾク</t>
    </rPh>
    <rPh sb="2" eb="3">
      <t>バコ</t>
    </rPh>
    <phoneticPr fontId="3"/>
  </si>
  <si>
    <t>パネル情報入力（ここの数式は変更しないでください）</t>
    <rPh sb="3" eb="5">
      <t>ジョウホウ</t>
    </rPh>
    <rPh sb="5" eb="7">
      <t>ニュウリョク</t>
    </rPh>
    <rPh sb="11" eb="13">
      <t>スウシキ</t>
    </rPh>
    <rPh sb="14" eb="16">
      <t>ヘンコウ</t>
    </rPh>
    <phoneticPr fontId="3"/>
  </si>
  <si>
    <t>情報登録ページ</t>
    <rPh sb="0" eb="2">
      <t>ジョウホウ</t>
    </rPh>
    <rPh sb="2" eb="4">
      <t>トウロク</t>
    </rPh>
    <phoneticPr fontId="3"/>
  </si>
  <si>
    <t>株式会社　戸上電機製作所</t>
    <rPh sb="0" eb="4">
      <t>カブシキガイシャ</t>
    </rPh>
    <rPh sb="5" eb="7">
      <t>トガミ</t>
    </rPh>
    <rPh sb="7" eb="9">
      <t>デンキ</t>
    </rPh>
    <rPh sb="9" eb="12">
      <t>セイサクショ</t>
    </rPh>
    <phoneticPr fontId="3"/>
  </si>
  <si>
    <t>13：00～15：00</t>
    <phoneticPr fontId="3"/>
  </si>
  <si>
    <t>設備容量</t>
    <rPh sb="0" eb="2">
      <t>セツビ</t>
    </rPh>
    <rPh sb="2" eb="4">
      <t>ヨウリョウ</t>
    </rPh>
    <phoneticPr fontId="3"/>
  </si>
  <si>
    <t>STC変換値</t>
    <rPh sb="3" eb="5">
      <t>ヘンカン</t>
    </rPh>
    <rPh sb="5" eb="6">
      <t>チ</t>
    </rPh>
    <phoneticPr fontId="22"/>
  </si>
  <si>
    <t>測定ストリング</t>
  </si>
  <si>
    <t>Pmax平均</t>
    <rPh sb="4" eb="6">
      <t>ヘイキン</t>
    </rPh>
    <phoneticPr fontId="3"/>
  </si>
  <si>
    <t>20％減</t>
    <rPh sb="3" eb="4">
      <t>ゲン</t>
    </rPh>
    <phoneticPr fontId="3"/>
  </si>
  <si>
    <t>ストリング開放電圧</t>
    <rPh sb="5" eb="7">
      <t>カイホウ</t>
    </rPh>
    <rPh sb="7" eb="9">
      <t>デンアツ</t>
    </rPh>
    <phoneticPr fontId="3"/>
  </si>
  <si>
    <t>ストリング短絡電流</t>
    <rPh sb="5" eb="7">
      <t>タンラク</t>
    </rPh>
    <rPh sb="7" eb="9">
      <t>デンリュウ</t>
    </rPh>
    <phoneticPr fontId="3"/>
  </si>
  <si>
    <t>ストリング動作電圧</t>
    <rPh sb="5" eb="7">
      <t>ドウサ</t>
    </rPh>
    <rPh sb="7" eb="9">
      <t>デンアツ</t>
    </rPh>
    <phoneticPr fontId="3"/>
  </si>
  <si>
    <t>ストリング動作電流</t>
    <rPh sb="5" eb="7">
      <t>ドウサ</t>
    </rPh>
    <rPh sb="7" eb="9">
      <t>デンリュウ</t>
    </rPh>
    <phoneticPr fontId="3"/>
  </si>
  <si>
    <t>ストリング最大電力</t>
    <rPh sb="5" eb="7">
      <t>サイダイ</t>
    </rPh>
    <rPh sb="7" eb="9">
      <t>デンリョク</t>
    </rPh>
    <phoneticPr fontId="3"/>
  </si>
  <si>
    <t>10％減</t>
    <rPh sb="3" eb="4">
      <t>ゲン</t>
    </rPh>
    <phoneticPr fontId="3"/>
  </si>
  <si>
    <t>測定値Pmax</t>
    <rPh sb="0" eb="3">
      <t>ソクテイチ</t>
    </rPh>
    <phoneticPr fontId="3"/>
  </si>
  <si>
    <t>STC変換Pmax</t>
    <rPh sb="3" eb="5">
      <t>ヘンカン</t>
    </rPh>
    <phoneticPr fontId="3"/>
  </si>
  <si>
    <t>ST1</t>
    <phoneticPr fontId="3"/>
  </si>
  <si>
    <t>ST2</t>
  </si>
  <si>
    <t>ST3</t>
  </si>
  <si>
    <t>20％減と比較</t>
    <rPh sb="3" eb="4">
      <t>ゲン</t>
    </rPh>
    <rPh sb="5" eb="7">
      <t>ヒカク</t>
    </rPh>
    <phoneticPr fontId="3"/>
  </si>
  <si>
    <t>10％減と比較</t>
    <rPh sb="3" eb="4">
      <t>ゲン</t>
    </rPh>
    <rPh sb="5" eb="7">
      <t>ヒカク</t>
    </rPh>
    <phoneticPr fontId="3"/>
  </si>
  <si>
    <t>ストリング定格値</t>
    <rPh sb="5" eb="7">
      <t>テイカク</t>
    </rPh>
    <rPh sb="7" eb="8">
      <t>チ</t>
    </rPh>
    <phoneticPr fontId="3"/>
  </si>
  <si>
    <t>測定20％</t>
    <rPh sb="0" eb="2">
      <t>ソクテイ</t>
    </rPh>
    <phoneticPr fontId="3"/>
  </si>
  <si>
    <t>測定10％</t>
    <rPh sb="0" eb="2">
      <t>ソクテイ</t>
    </rPh>
    <phoneticPr fontId="3"/>
  </si>
  <si>
    <t>表示</t>
    <rPh sb="0" eb="2">
      <t>ヒョウジ</t>
    </rPh>
    <phoneticPr fontId="3"/>
  </si>
  <si>
    <t>STC20％</t>
    <phoneticPr fontId="3"/>
  </si>
  <si>
    <t>STC10％</t>
    <phoneticPr fontId="3"/>
  </si>
  <si>
    <t>良</t>
    <rPh sb="0" eb="1">
      <t>リョウ</t>
    </rPh>
    <phoneticPr fontId="3"/>
  </si>
  <si>
    <t>否</t>
    <rPh sb="0" eb="1">
      <t>ヒ</t>
    </rPh>
    <phoneticPr fontId="3"/>
  </si>
  <si>
    <t>判定基準</t>
    <rPh sb="0" eb="2">
      <t>ハンテイ</t>
    </rPh>
    <rPh sb="2" eb="4">
      <t>キジュン</t>
    </rPh>
    <phoneticPr fontId="3"/>
  </si>
  <si>
    <t>STC10％</t>
    <phoneticPr fontId="3"/>
  </si>
  <si>
    <t>STC20％</t>
    <phoneticPr fontId="3"/>
  </si>
  <si>
    <t>判定項目</t>
    <rPh sb="0" eb="2">
      <t>ハンテイ</t>
    </rPh>
    <rPh sb="2" eb="4">
      <t>コウモク</t>
    </rPh>
    <phoneticPr fontId="3"/>
  </si>
  <si>
    <t>判定</t>
    <rPh sb="0" eb="2">
      <t>ハンテイ</t>
    </rPh>
    <phoneticPr fontId="3"/>
  </si>
  <si>
    <t>Voc(V)</t>
    <phoneticPr fontId="22"/>
  </si>
  <si>
    <t>Isc(A)</t>
    <phoneticPr fontId="22"/>
  </si>
  <si>
    <t>Pmax(W)</t>
    <phoneticPr fontId="22"/>
  </si>
  <si>
    <t>Voc(V)</t>
    <phoneticPr fontId="3"/>
  </si>
  <si>
    <t>Isc(A)</t>
    <phoneticPr fontId="3"/>
  </si>
  <si>
    <t>Pmax(W)</t>
    <phoneticPr fontId="3"/>
  </si>
  <si>
    <t>※背景が黄色の部分は入力可能です。背景が水色の部分は、計算式となりますので変更しないでください。</t>
    <phoneticPr fontId="3"/>
  </si>
  <si>
    <t>※判定基準を変更する場合、背景がオレンジのところをクリックし、リストより選択してください。</t>
    <phoneticPr fontId="3"/>
  </si>
  <si>
    <t xml:space="preserve">   判定基準：Pmax測定値の平均から20％以上低下している場合「否」</t>
    <rPh sb="3" eb="5">
      <t>ハンテイ</t>
    </rPh>
    <rPh sb="5" eb="7">
      <t>キジュン</t>
    </rPh>
    <rPh sb="25" eb="27">
      <t>テイカ</t>
    </rPh>
    <phoneticPr fontId="3"/>
  </si>
  <si>
    <t xml:space="preserve">   判定基準：Pmax測定値の平均から10％以上低下している場合「否」</t>
    <rPh sb="25" eb="27">
      <t>テイカ</t>
    </rPh>
    <phoneticPr fontId="3"/>
  </si>
  <si>
    <t xml:space="preserve">   判定基準：Pmaxがモジュール定格値から20％以上低下している場合「否」</t>
    <rPh sb="3" eb="5">
      <t>ハンテイ</t>
    </rPh>
    <rPh sb="5" eb="7">
      <t>キジュン</t>
    </rPh>
    <rPh sb="28" eb="30">
      <t>テイカ</t>
    </rPh>
    <phoneticPr fontId="3"/>
  </si>
  <si>
    <t xml:space="preserve">   判定基準：Pmaxがモジュール定格値から10％以上低下している場合「否」</t>
    <rPh sb="3" eb="5">
      <t>ハンテイ</t>
    </rPh>
    <rPh sb="5" eb="7">
      <t>キジュン</t>
    </rPh>
    <rPh sb="28" eb="30">
      <t>テイカ</t>
    </rPh>
    <phoneticPr fontId="3"/>
  </si>
  <si>
    <t>このフォーマットはストリングトレーサの測定データを使用し、簡易的に報告書を作成するものです。</t>
    <rPh sb="19" eb="21">
      <t>ソクテイ</t>
    </rPh>
    <rPh sb="25" eb="27">
      <t>シヨウ</t>
    </rPh>
    <rPh sb="29" eb="31">
      <t>カンイ</t>
    </rPh>
    <rPh sb="31" eb="32">
      <t>テキ</t>
    </rPh>
    <rPh sb="33" eb="35">
      <t>ホウコク</t>
    </rPh>
    <rPh sb="35" eb="36">
      <t>ショ</t>
    </rPh>
    <rPh sb="37" eb="39">
      <t>サクセイ</t>
    </rPh>
    <phoneticPr fontId="3"/>
  </si>
  <si>
    <t>1.情報登録シートへ必要な内容を入力する。</t>
    <rPh sb="2" eb="4">
      <t>ジョウホウ</t>
    </rPh>
    <rPh sb="4" eb="6">
      <t>トウロク</t>
    </rPh>
    <rPh sb="10" eb="12">
      <t>ヒツヨウ</t>
    </rPh>
    <rPh sb="13" eb="15">
      <t>ナイヨウ</t>
    </rPh>
    <rPh sb="16" eb="18">
      <t>ニュウリョク</t>
    </rPh>
    <phoneticPr fontId="3"/>
  </si>
  <si>
    <t>2.情報登録シート下部の判定基準を決定する。</t>
    <rPh sb="2" eb="4">
      <t>ジョウホウ</t>
    </rPh>
    <rPh sb="4" eb="6">
      <t>トウロク</t>
    </rPh>
    <rPh sb="9" eb="11">
      <t>カブ</t>
    </rPh>
    <rPh sb="12" eb="14">
      <t>ハンテイ</t>
    </rPh>
    <rPh sb="14" eb="16">
      <t>キジュン</t>
    </rPh>
    <rPh sb="17" eb="19">
      <t>ケッテイ</t>
    </rPh>
    <phoneticPr fontId="3"/>
  </si>
  <si>
    <t>3.DATAシートへ測定データを貼り付ける。</t>
    <rPh sb="10" eb="12">
      <t>ソクテイ</t>
    </rPh>
    <rPh sb="16" eb="17">
      <t>ハ</t>
    </rPh>
    <rPh sb="18" eb="19">
      <t>ツ</t>
    </rPh>
    <phoneticPr fontId="3"/>
  </si>
  <si>
    <t>貼り付け方</t>
    <rPh sb="0" eb="1">
      <t>ハ</t>
    </rPh>
    <rPh sb="2" eb="3">
      <t>ツ</t>
    </rPh>
    <rPh sb="4" eb="5">
      <t>カタ</t>
    </rPh>
    <phoneticPr fontId="3"/>
  </si>
  <si>
    <t>①グラフ表示やＳＴＣ換算したい基データ（CSVファイル）を開く。</t>
    <rPh sb="4" eb="6">
      <t>ヒョウジ</t>
    </rPh>
    <rPh sb="10" eb="12">
      <t>カンザン</t>
    </rPh>
    <rPh sb="15" eb="16">
      <t>モト</t>
    </rPh>
    <rPh sb="29" eb="30">
      <t>ヒラ</t>
    </rPh>
    <phoneticPr fontId="3"/>
  </si>
  <si>
    <t>③本ファイルのワークシート"DATA"を表示する。</t>
    <rPh sb="1" eb="2">
      <t>ホン</t>
    </rPh>
    <rPh sb="20" eb="22">
      <t>ヒョウジ</t>
    </rPh>
    <phoneticPr fontId="3"/>
  </si>
  <si>
    <r>
      <t>②CSVファイルのセルを</t>
    </r>
    <r>
      <rPr>
        <u/>
        <sz val="11"/>
        <color indexed="8"/>
        <rFont val="ＭＳ Ｐゴシック"/>
        <family val="3"/>
        <charset val="128"/>
      </rPr>
      <t>全選択</t>
    </r>
    <r>
      <rPr>
        <sz val="11"/>
        <color indexed="8"/>
        <rFont val="ＭＳ Ｐゴシック"/>
        <family val="3"/>
        <charset val="128"/>
      </rPr>
      <t>し、コピーする。</t>
    </r>
    <rPh sb="12" eb="13">
      <t>ゼン</t>
    </rPh>
    <rPh sb="13" eb="15">
      <t>センタク</t>
    </rPh>
    <phoneticPr fontId="3"/>
  </si>
  <si>
    <t>※全選択の方法</t>
    <rPh sb="1" eb="4">
      <t>ゼンセンタク</t>
    </rPh>
    <rPh sb="5" eb="7">
      <t>ホウホウ</t>
    </rPh>
    <phoneticPr fontId="3"/>
  </si>
  <si>
    <t>④貼り付ける場所のセルを全選択し、②でコピーしたものを貼り付ける。</t>
    <rPh sb="1" eb="2">
      <t>ハ</t>
    </rPh>
    <rPh sb="3" eb="4">
      <t>ツ</t>
    </rPh>
    <rPh sb="6" eb="8">
      <t>バショ</t>
    </rPh>
    <rPh sb="12" eb="15">
      <t>ゼンセンタク</t>
    </rPh>
    <rPh sb="27" eb="28">
      <t>ハ</t>
    </rPh>
    <rPh sb="29" eb="30">
      <t>ツ</t>
    </rPh>
    <phoneticPr fontId="3"/>
  </si>
  <si>
    <t>※シート単位での張り付けとなります。</t>
    <rPh sb="4" eb="6">
      <t>タンイ</t>
    </rPh>
    <rPh sb="8" eb="9">
      <t>ハ</t>
    </rPh>
    <rPh sb="10" eb="11">
      <t>ツ</t>
    </rPh>
    <phoneticPr fontId="3"/>
  </si>
  <si>
    <t>※8ストリングまでグラフ表示は可能です。</t>
    <rPh sb="12" eb="14">
      <t>ヒョウジ</t>
    </rPh>
    <rPh sb="15" eb="17">
      <t>カノウ</t>
    </rPh>
    <phoneticPr fontId="3"/>
  </si>
  <si>
    <t>4.報告書シートに情報、測定グラフ、数値が表示されます。</t>
    <rPh sb="2" eb="4">
      <t>ホウコク</t>
    </rPh>
    <rPh sb="4" eb="5">
      <t>ショ</t>
    </rPh>
    <rPh sb="9" eb="11">
      <t>ジョウホウ</t>
    </rPh>
    <rPh sb="12" eb="14">
      <t>ソクテイ</t>
    </rPh>
    <rPh sb="18" eb="20">
      <t>スウチ</t>
    </rPh>
    <rPh sb="21" eb="23">
      <t>ヒョウジ</t>
    </rPh>
    <phoneticPr fontId="3"/>
  </si>
  <si>
    <t>5.本ファイルに名前をつけて保存し、次の測定データをDATAシートへ貼り付ける。（客先情報などの流用が可能）</t>
    <rPh sb="2" eb="3">
      <t>ホン</t>
    </rPh>
    <rPh sb="8" eb="10">
      <t>ナマエ</t>
    </rPh>
    <rPh sb="14" eb="16">
      <t>ホゾン</t>
    </rPh>
    <rPh sb="18" eb="19">
      <t>ツギ</t>
    </rPh>
    <rPh sb="20" eb="22">
      <t>ソクテイ</t>
    </rPh>
    <rPh sb="34" eb="35">
      <t>ハ</t>
    </rPh>
    <rPh sb="36" eb="37">
      <t>ツ</t>
    </rPh>
    <rPh sb="41" eb="43">
      <t>キャクサキ</t>
    </rPh>
    <rPh sb="43" eb="45">
      <t>ジョウホウ</t>
    </rPh>
    <rPh sb="48" eb="50">
      <t>リュウヨウ</t>
    </rPh>
    <rPh sb="51" eb="53">
      <t>カノウ</t>
    </rPh>
    <phoneticPr fontId="3"/>
  </si>
  <si>
    <t>【FF値】ST1</t>
  </si>
  <si>
    <t>【FF値】ST1</t>
    <rPh sb="3" eb="4">
      <t>チ</t>
    </rPh>
    <phoneticPr fontId="3"/>
  </si>
  <si>
    <t>【FF値】ST2</t>
    <rPh sb="3" eb="4">
      <t>チ</t>
    </rPh>
    <phoneticPr fontId="3"/>
  </si>
  <si>
    <t>【FF値】ST3</t>
    <rPh sb="3" eb="4">
      <t>チ</t>
    </rPh>
    <phoneticPr fontId="3"/>
  </si>
  <si>
    <t>【FF値】ST4</t>
    <rPh sb="3" eb="4">
      <t>チ</t>
    </rPh>
    <phoneticPr fontId="3"/>
  </si>
  <si>
    <t>【FF値】ST2</t>
    <phoneticPr fontId="3"/>
  </si>
  <si>
    <t>【FF値】ST3</t>
    <phoneticPr fontId="3"/>
  </si>
  <si>
    <t>【FF値】ST4</t>
    <phoneticPr fontId="3"/>
  </si>
  <si>
    <t>FF</t>
    <phoneticPr fontId="3"/>
  </si>
  <si>
    <r>
      <t>※モジュール単体(</t>
    </r>
    <r>
      <rPr>
        <sz val="11"/>
        <color indexed="8"/>
        <rFont val="ＭＳ Ｐゴシック"/>
        <family val="3"/>
        <charset val="128"/>
      </rPr>
      <t>1枚分)のスペックを入力して下さい</t>
    </r>
    <rPh sb="6" eb="8">
      <t>タンタイ</t>
    </rPh>
    <rPh sb="10" eb="12">
      <t>マイブン</t>
    </rPh>
    <rPh sb="19" eb="21">
      <t>ニュウリョク</t>
    </rPh>
    <rPh sb="23" eb="24">
      <t>クダ</t>
    </rPh>
    <phoneticPr fontId="3"/>
  </si>
  <si>
    <t xml:space="preserve"> 921W/m2</t>
  </si>
  <si>
    <t xml:space="preserve">  31ﾟC</t>
  </si>
  <si>
    <t>モジュール定格値から10％以上低下している場合「否」</t>
    <rPh sb="5" eb="7">
      <t>テイカク</t>
    </rPh>
    <rPh sb="7" eb="8">
      <t>チ</t>
    </rPh>
    <rPh sb="15" eb="17">
      <t>テイカ</t>
    </rPh>
    <phoneticPr fontId="3"/>
  </si>
  <si>
    <t>モジュール定格値から20％以上低下している場合「否」</t>
    <rPh sb="15" eb="17">
      <t>テイカ</t>
    </rPh>
    <phoneticPr fontId="3"/>
  </si>
  <si>
    <t>測定値の平均から10％以上低下している場合「否」</t>
    <rPh sb="0" eb="3">
      <t>ソクテイチ</t>
    </rPh>
    <rPh sb="4" eb="6">
      <t>ヘイキン</t>
    </rPh>
    <rPh sb="11" eb="13">
      <t>イジョウ</t>
    </rPh>
    <rPh sb="13" eb="15">
      <t>テイカ</t>
    </rPh>
    <rPh sb="19" eb="21">
      <t>バアイ</t>
    </rPh>
    <rPh sb="22" eb="23">
      <t>イナ</t>
    </rPh>
    <phoneticPr fontId="3"/>
  </si>
  <si>
    <t>測定値の平均から20％以上低下している場合「否」</t>
    <rPh sb="13" eb="15">
      <t>テイカ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</si>
</sst>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_ "/>
    <numFmt numFmtId="177" formatCode="0_ "/>
    <numFmt numFmtId="178" formatCode="yyyy&quot;年&quot;m&quot;月&quot;d&quot;日&quot;;@"/>
    <numFmt numFmtId="179" formatCode="0.0"/>
  </numFmts>
  <fonts count="35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vertAlign val="superscript"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HG丸ｺﾞｼｯｸM-PRO"/>
      <family val="3"/>
      <charset val="128"/>
    </font>
    <font>
      <sz val="10"/>
      <name val="HG丸ｺﾞｼｯｸM-PRO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sz val="9"/>
      <name val="HG丸ｺﾞｼｯｸM-PRO"/>
      <family val="3"/>
      <charset val="128"/>
    </font>
    <font>
      <u/>
      <sz val="11"/>
      <color indexed="8"/>
      <name val="ＭＳ Ｐゴシック"/>
      <family val="3"/>
      <charset val="128"/>
    </font>
    <font>
      <b/>
      <sz val="11"/>
      <color indexed="8"/>
      <name val="HG丸ｺﾞｼｯｸM-PRO"/>
      <family val="3"/>
      <charset val="128"/>
    </font>
    <font>
      <sz val="10"/>
      <color indexed="8"/>
      <name val="HG丸ｺﾞｼｯｸM-PRO"/>
      <family val="3"/>
      <charset val="128"/>
    </font>
    <font>
      <b/>
      <sz val="11"/>
      <color indexed="9"/>
      <name val="HG丸ｺﾞｼｯｸM-PRO"/>
      <family val="3"/>
      <charset val="128"/>
    </font>
    <font>
      <sz val="11"/>
      <color indexed="8"/>
      <name val="HG丸ｺﾞｼｯｸM-PRO"/>
      <family val="3"/>
      <charset val="128"/>
    </font>
    <font>
      <sz val="9"/>
      <color indexed="8"/>
      <name val="HG丸ｺﾞｼｯｸM-PRO"/>
      <family val="3"/>
      <charset val="128"/>
    </font>
  </fonts>
  <fills count="4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7"/>
        <bgColor indexed="57"/>
      </patternFill>
    </fill>
    <fill>
      <patternFill patternType="solid">
        <fgColor indexed="62"/>
        <bgColor indexed="62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2"/>
        <bgColor indexed="42"/>
      </patternFill>
    </fill>
    <fill>
      <patternFill patternType="solid">
        <fgColor indexed="9"/>
        <bgColor indexed="31"/>
      </patternFill>
    </fill>
    <fill>
      <patternFill patternType="solid">
        <fgColor indexed="57"/>
        <bgColor indexed="42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</fills>
  <borders count="2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1"/>
      </left>
      <right/>
      <top style="thin">
        <color indexed="11"/>
      </top>
      <bottom/>
      <diagonal/>
    </border>
    <border>
      <left/>
      <right/>
      <top style="thin">
        <color indexed="11"/>
      </top>
      <bottom/>
      <diagonal/>
    </border>
    <border>
      <left style="thin">
        <color indexed="30"/>
      </left>
      <right/>
      <top style="thin">
        <color indexed="30"/>
      </top>
      <bottom/>
      <diagonal/>
    </border>
    <border>
      <left/>
      <right/>
      <top style="thin">
        <color indexed="30"/>
      </top>
      <bottom/>
      <diagonal/>
    </border>
    <border>
      <left/>
      <right style="thin">
        <color indexed="30"/>
      </right>
      <top style="thin">
        <color indexed="30"/>
      </top>
      <bottom/>
      <diagonal/>
    </border>
    <border>
      <left style="thin">
        <color indexed="30"/>
      </left>
      <right style="thin">
        <color indexed="30"/>
      </right>
      <top style="thin">
        <color indexed="30"/>
      </top>
      <bottom style="thin">
        <color indexed="30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11"/>
      </right>
      <top style="thin">
        <color indexed="1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3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4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4" fillId="0" borderId="0">
      <alignment vertical="center"/>
    </xf>
    <xf numFmtId="0" fontId="20" fillId="4" borderId="0" applyNumberFormat="0" applyBorder="0" applyAlignment="0" applyProtection="0">
      <alignment vertical="center"/>
    </xf>
  </cellStyleXfs>
  <cellXfs count="130">
    <xf numFmtId="0" fontId="0" fillId="0" borderId="0" xfId="0">
      <alignment vertical="center"/>
    </xf>
    <xf numFmtId="22" fontId="0" fillId="0" borderId="0" xfId="0" applyNumberFormat="1">
      <alignment vertical="center"/>
    </xf>
    <xf numFmtId="0" fontId="4" fillId="0" borderId="0" xfId="41">
      <alignment vertical="center"/>
    </xf>
    <xf numFmtId="0" fontId="16" fillId="0" borderId="0" xfId="41" applyFont="1">
      <alignment vertical="center"/>
    </xf>
    <xf numFmtId="0" fontId="0" fillId="24" borderId="0" xfId="0" applyFill="1">
      <alignment vertical="center"/>
    </xf>
    <xf numFmtId="0" fontId="0" fillId="25" borderId="0" xfId="0" applyFill="1">
      <alignment vertical="center"/>
    </xf>
    <xf numFmtId="176" fontId="0" fillId="25" borderId="0" xfId="0" applyNumberFormat="1" applyFill="1">
      <alignment vertical="center"/>
    </xf>
    <xf numFmtId="176" fontId="0" fillId="24" borderId="0" xfId="0" applyNumberFormat="1" applyFill="1">
      <alignment vertical="center"/>
    </xf>
    <xf numFmtId="0" fontId="0" fillId="26" borderId="0" xfId="0" applyFill="1">
      <alignment vertical="center"/>
    </xf>
    <xf numFmtId="0" fontId="0" fillId="24" borderId="0" xfId="0" applyFill="1" applyAlignment="1">
      <alignment horizontal="center" vertical="center"/>
    </xf>
    <xf numFmtId="0" fontId="2" fillId="27" borderId="0" xfId="0" applyFont="1" applyFill="1">
      <alignment vertical="center"/>
    </xf>
    <xf numFmtId="176" fontId="2" fillId="27" borderId="0" xfId="0" applyNumberFormat="1" applyFont="1" applyFill="1">
      <alignment vertical="center"/>
    </xf>
    <xf numFmtId="0" fontId="0" fillId="27" borderId="0" xfId="0" applyFill="1">
      <alignment vertical="center"/>
    </xf>
    <xf numFmtId="0" fontId="0" fillId="27" borderId="0" xfId="0" applyFill="1" applyAlignment="1">
      <alignment horizontal="center" vertical="center"/>
    </xf>
    <xf numFmtId="0" fontId="0" fillId="25" borderId="0" xfId="0" applyFill="1" applyAlignment="1">
      <alignment horizontal="center" vertical="center"/>
    </xf>
    <xf numFmtId="0" fontId="0" fillId="28" borderId="0" xfId="0" applyFill="1">
      <alignment vertical="center"/>
    </xf>
    <xf numFmtId="176" fontId="0" fillId="28" borderId="0" xfId="0" applyNumberFormat="1" applyFill="1">
      <alignment vertical="center"/>
    </xf>
    <xf numFmtId="0" fontId="0" fillId="28" borderId="0" xfId="0" applyFill="1" applyAlignment="1">
      <alignment horizontal="center" vertical="center"/>
    </xf>
    <xf numFmtId="0" fontId="2" fillId="28" borderId="0" xfId="0" applyFont="1" applyFill="1">
      <alignment vertical="center"/>
    </xf>
    <xf numFmtId="0" fontId="0" fillId="29" borderId="0" xfId="0" applyFill="1">
      <alignment vertical="center"/>
    </xf>
    <xf numFmtId="0" fontId="0" fillId="26" borderId="0" xfId="0" applyFill="1" applyAlignment="1">
      <alignment vertical="center"/>
    </xf>
    <xf numFmtId="0" fontId="23" fillId="0" borderId="0" xfId="0" applyFont="1">
      <alignment vertical="center"/>
    </xf>
    <xf numFmtId="0" fontId="4" fillId="30" borderId="10" xfId="41" applyFont="1" applyFill="1" applyBorder="1" applyAlignment="1">
      <alignment horizontal="center" vertical="center"/>
    </xf>
    <xf numFmtId="0" fontId="4" fillId="30" borderId="11" xfId="41" applyFont="1" applyFill="1" applyBorder="1" applyAlignment="1">
      <alignment horizontal="center" vertical="center"/>
    </xf>
    <xf numFmtId="0" fontId="4" fillId="30" borderId="11" xfId="41" applyFill="1" applyBorder="1">
      <alignment vertical="center"/>
    </xf>
    <xf numFmtId="0" fontId="4" fillId="30" borderId="12" xfId="41" applyFont="1" applyFill="1" applyBorder="1" applyAlignment="1">
      <alignment horizontal="center" vertical="center"/>
    </xf>
    <xf numFmtId="0" fontId="4" fillId="30" borderId="12" xfId="41" applyFill="1" applyBorder="1">
      <alignment vertical="center"/>
    </xf>
    <xf numFmtId="176" fontId="4" fillId="30" borderId="12" xfId="41" applyNumberFormat="1" applyFill="1" applyBorder="1">
      <alignment vertical="center"/>
    </xf>
    <xf numFmtId="177" fontId="4" fillId="30" borderId="12" xfId="41" applyNumberFormat="1" applyFill="1" applyBorder="1">
      <alignment vertical="center"/>
    </xf>
    <xf numFmtId="0" fontId="4" fillId="30" borderId="0" xfId="41" applyFont="1" applyFill="1" applyAlignment="1">
      <alignment vertical="center"/>
    </xf>
    <xf numFmtId="0" fontId="4" fillId="30" borderId="0" xfId="41" applyFill="1">
      <alignment vertical="center"/>
    </xf>
    <xf numFmtId="0" fontId="25" fillId="0" borderId="0" xfId="41" applyFont="1">
      <alignment vertical="center"/>
    </xf>
    <xf numFmtId="0" fontId="30" fillId="0" borderId="0" xfId="0" applyFont="1" applyFill="1" applyBorder="1" applyAlignment="1">
      <alignment vertical="center" wrapText="1"/>
    </xf>
    <xf numFmtId="0" fontId="31" fillId="0" borderId="12" xfId="0" applyFont="1" applyBorder="1" applyAlignment="1">
      <alignment vertical="center" wrapText="1"/>
    </xf>
    <xf numFmtId="0" fontId="27" fillId="0" borderId="0" xfId="0" applyFont="1">
      <alignment vertical="center"/>
    </xf>
    <xf numFmtId="0" fontId="23" fillId="0" borderId="12" xfId="0" applyFont="1" applyBorder="1" applyAlignment="1">
      <alignment vertical="center"/>
    </xf>
    <xf numFmtId="178" fontId="23" fillId="0" borderId="13" xfId="0" applyNumberFormat="1" applyFont="1" applyBorder="1" applyAlignment="1">
      <alignment vertical="center"/>
    </xf>
    <xf numFmtId="0" fontId="32" fillId="31" borderId="14" xfId="0" applyFont="1" applyFill="1" applyBorder="1" applyAlignment="1">
      <alignment horizontal="center" vertical="center"/>
    </xf>
    <xf numFmtId="0" fontId="32" fillId="31" borderId="15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8" fillId="0" borderId="12" xfId="0" applyFont="1" applyBorder="1">
      <alignment vertical="center"/>
    </xf>
    <xf numFmtId="0" fontId="34" fillId="0" borderId="12" xfId="0" applyFont="1" applyBorder="1" applyAlignment="1">
      <alignment horizontal="justify" vertical="center" wrapText="1"/>
    </xf>
    <xf numFmtId="0" fontId="34" fillId="0" borderId="12" xfId="0" applyFont="1" applyBorder="1" applyAlignment="1">
      <alignment vertical="center" wrapText="1"/>
    </xf>
    <xf numFmtId="0" fontId="28" fillId="0" borderId="12" xfId="0" applyFont="1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32" fillId="32" borderId="16" xfId="0" applyFont="1" applyFill="1" applyBorder="1" applyAlignment="1">
      <alignment horizontal="center" vertical="center"/>
    </xf>
    <xf numFmtId="0" fontId="32" fillId="32" borderId="17" xfId="0" applyFont="1" applyFill="1" applyBorder="1" applyAlignment="1">
      <alignment horizontal="center" vertical="center"/>
    </xf>
    <xf numFmtId="0" fontId="32" fillId="32" borderId="18" xfId="0" applyFont="1" applyFill="1" applyBorder="1" applyAlignment="1">
      <alignment horizontal="center" vertical="center"/>
    </xf>
    <xf numFmtId="2" fontId="0" fillId="0" borderId="0" xfId="0" applyNumberFormat="1">
      <alignment vertical="center"/>
    </xf>
    <xf numFmtId="0" fontId="0" fillId="0" borderId="12" xfId="0" applyBorder="1">
      <alignment vertical="center"/>
    </xf>
    <xf numFmtId="2" fontId="0" fillId="0" borderId="12" xfId="0" applyNumberFormat="1" applyBorder="1">
      <alignment vertical="center"/>
    </xf>
    <xf numFmtId="0" fontId="4" fillId="0" borderId="12" xfId="41" applyBorder="1">
      <alignment vertical="center"/>
    </xf>
    <xf numFmtId="0" fontId="4" fillId="33" borderId="12" xfId="41" applyFill="1" applyBorder="1">
      <alignment vertical="center"/>
    </xf>
    <xf numFmtId="0" fontId="0" fillId="34" borderId="12" xfId="0" applyFill="1" applyBorder="1">
      <alignment vertical="center"/>
    </xf>
    <xf numFmtId="0" fontId="4" fillId="34" borderId="12" xfId="41" applyFill="1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Border="1">
      <alignment vertical="center"/>
    </xf>
    <xf numFmtId="0" fontId="33" fillId="35" borderId="19" xfId="0" applyFont="1" applyFill="1" applyBorder="1" applyAlignment="1">
      <alignment horizontal="center" vertical="center"/>
    </xf>
    <xf numFmtId="2" fontId="33" fillId="35" borderId="19" xfId="0" applyNumberFormat="1" applyFont="1" applyFill="1" applyBorder="1" applyAlignment="1">
      <alignment horizontal="center" vertical="center"/>
    </xf>
    <xf numFmtId="0" fontId="33" fillId="0" borderId="19" xfId="0" applyFont="1" applyBorder="1" applyAlignment="1">
      <alignment horizontal="center" vertical="center"/>
    </xf>
    <xf numFmtId="2" fontId="33" fillId="0" borderId="19" xfId="0" applyNumberFormat="1" applyFont="1" applyBorder="1" applyAlignment="1">
      <alignment horizontal="center" vertical="center"/>
    </xf>
    <xf numFmtId="0" fontId="33" fillId="36" borderId="20" xfId="0" applyFont="1" applyFill="1" applyBorder="1" applyAlignment="1">
      <alignment horizontal="center" vertical="center"/>
    </xf>
    <xf numFmtId="0" fontId="33" fillId="0" borderId="20" xfId="0" applyFont="1" applyBorder="1" applyAlignment="1">
      <alignment horizontal="center" vertical="center"/>
    </xf>
    <xf numFmtId="179" fontId="33" fillId="35" borderId="19" xfId="0" applyNumberFormat="1" applyFont="1" applyFill="1" applyBorder="1" applyAlignment="1">
      <alignment horizontal="center" vertical="center"/>
    </xf>
    <xf numFmtId="179" fontId="33" fillId="0" borderId="19" xfId="0" applyNumberFormat="1" applyFont="1" applyBorder="1" applyAlignment="1">
      <alignment horizontal="center" vertical="center"/>
    </xf>
    <xf numFmtId="179" fontId="33" fillId="36" borderId="20" xfId="0" applyNumberFormat="1" applyFont="1" applyFill="1" applyBorder="1" applyAlignment="1">
      <alignment horizontal="center" vertical="center"/>
    </xf>
    <xf numFmtId="179" fontId="33" fillId="0" borderId="20" xfId="0" applyNumberFormat="1" applyFont="1" applyBorder="1" applyAlignment="1">
      <alignment horizontal="center" vertical="center"/>
    </xf>
    <xf numFmtId="1" fontId="33" fillId="35" borderId="19" xfId="0" applyNumberFormat="1" applyFont="1" applyFill="1" applyBorder="1" applyAlignment="1">
      <alignment horizontal="center" vertical="center"/>
    </xf>
    <xf numFmtId="1" fontId="33" fillId="0" borderId="19" xfId="0" applyNumberFormat="1" applyFont="1" applyBorder="1" applyAlignment="1">
      <alignment horizontal="center" vertical="center"/>
    </xf>
    <xf numFmtId="1" fontId="33" fillId="36" borderId="20" xfId="0" applyNumberFormat="1" applyFont="1" applyFill="1" applyBorder="1" applyAlignment="1">
      <alignment horizontal="center" vertical="center"/>
    </xf>
    <xf numFmtId="1" fontId="33" fillId="0" borderId="20" xfId="0" applyNumberFormat="1" applyFont="1" applyBorder="1" applyAlignment="1">
      <alignment horizontal="center" vertical="center"/>
    </xf>
    <xf numFmtId="0" fontId="4" fillId="30" borderId="12" xfId="41" applyFill="1" applyBorder="1" applyAlignment="1">
      <alignment vertical="center"/>
    </xf>
    <xf numFmtId="0" fontId="24" fillId="0" borderId="21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4" fillId="0" borderId="0" xfId="41" applyBorder="1" applyAlignment="1">
      <alignment vertical="center"/>
    </xf>
    <xf numFmtId="0" fontId="4" fillId="0" borderId="0" xfId="41" applyFont="1">
      <alignment vertical="center"/>
    </xf>
    <xf numFmtId="0" fontId="4" fillId="0" borderId="0" xfId="41" applyFont="1" applyFill="1">
      <alignment vertical="center"/>
    </xf>
    <xf numFmtId="0" fontId="33" fillId="35" borderId="19" xfId="0" applyNumberFormat="1" applyFont="1" applyFill="1" applyBorder="1" applyAlignment="1">
      <alignment horizontal="center" vertical="center"/>
    </xf>
    <xf numFmtId="0" fontId="33" fillId="0" borderId="19" xfId="0" applyNumberFormat="1" applyFont="1" applyFill="1" applyBorder="1" applyAlignment="1">
      <alignment horizontal="center" vertical="center"/>
    </xf>
    <xf numFmtId="0" fontId="33" fillId="37" borderId="19" xfId="0" applyNumberFormat="1" applyFont="1" applyFill="1" applyBorder="1" applyAlignment="1">
      <alignment horizontal="center" vertical="center"/>
    </xf>
    <xf numFmtId="0" fontId="32" fillId="38" borderId="22" xfId="0" applyFont="1" applyFill="1" applyBorder="1" applyAlignment="1">
      <alignment horizontal="center" vertical="center"/>
    </xf>
    <xf numFmtId="2" fontId="33" fillId="36" borderId="20" xfId="0" applyNumberFormat="1" applyFont="1" applyFill="1" applyBorder="1" applyAlignment="1">
      <alignment horizontal="center" vertical="center"/>
    </xf>
    <xf numFmtId="2" fontId="33" fillId="0" borderId="20" xfId="0" applyNumberFormat="1" applyFont="1" applyBorder="1" applyAlignment="1">
      <alignment horizontal="center" vertical="center"/>
    </xf>
    <xf numFmtId="0" fontId="1" fillId="30" borderId="12" xfId="41" applyFont="1" applyFill="1" applyBorder="1" applyAlignment="1">
      <alignment vertical="center"/>
    </xf>
    <xf numFmtId="0" fontId="26" fillId="0" borderId="23" xfId="0" applyFont="1" applyBorder="1" applyAlignment="1">
      <alignment horizontal="center" vertical="center"/>
    </xf>
    <xf numFmtId="0" fontId="26" fillId="0" borderId="24" xfId="0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/>
    </xf>
    <xf numFmtId="179" fontId="23" fillId="0" borderId="12" xfId="0" applyNumberFormat="1" applyFont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178" fontId="23" fillId="0" borderId="23" xfId="0" applyNumberFormat="1" applyFont="1" applyBorder="1" applyAlignment="1">
      <alignment horizontal="right" vertical="center"/>
    </xf>
    <xf numFmtId="178" fontId="23" fillId="0" borderId="24" xfId="0" applyNumberFormat="1" applyFont="1" applyBorder="1" applyAlignment="1">
      <alignment horizontal="right" vertical="center"/>
    </xf>
    <xf numFmtId="178" fontId="23" fillId="0" borderId="24" xfId="0" applyNumberFormat="1" applyFont="1" applyBorder="1" applyAlignment="1">
      <alignment horizontal="center" vertical="center"/>
    </xf>
    <xf numFmtId="0" fontId="33" fillId="0" borderId="14" xfId="0" applyFont="1" applyFill="1" applyBorder="1" applyAlignment="1">
      <alignment horizontal="left" vertical="center"/>
    </xf>
    <xf numFmtId="0" fontId="33" fillId="0" borderId="15" xfId="0" applyFont="1" applyFill="1" applyBorder="1" applyAlignment="1">
      <alignment horizontal="left" vertical="center"/>
    </xf>
    <xf numFmtId="0" fontId="23" fillId="0" borderId="17" xfId="0" applyFont="1" applyBorder="1" applyAlignment="1">
      <alignment horizontal="left" vertical="center"/>
    </xf>
    <xf numFmtId="178" fontId="23" fillId="0" borderId="23" xfId="0" applyNumberFormat="1" applyFont="1" applyBorder="1" applyAlignment="1">
      <alignment horizontal="center" vertical="center"/>
    </xf>
    <xf numFmtId="178" fontId="23" fillId="0" borderId="13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14" fontId="4" fillId="40" borderId="12" xfId="41" applyNumberFormat="1" applyFill="1" applyBorder="1" applyAlignment="1" applyProtection="1">
      <alignment horizontal="center" vertical="center"/>
      <protection locked="0" hidden="1"/>
    </xf>
    <xf numFmtId="0" fontId="1" fillId="0" borderId="0" xfId="41" applyFont="1" applyAlignment="1">
      <alignment horizontal="left" vertical="center"/>
    </xf>
    <xf numFmtId="0" fontId="4" fillId="0" borderId="0" xfId="41" applyAlignment="1">
      <alignment horizontal="left" vertical="center"/>
    </xf>
    <xf numFmtId="0" fontId="4" fillId="0" borderId="0" xfId="41" applyBorder="1" applyAlignment="1">
      <alignment horizontal="center" vertical="center"/>
    </xf>
    <xf numFmtId="0" fontId="24" fillId="0" borderId="21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24" fillId="33" borderId="12" xfId="0" applyFont="1" applyFill="1" applyBorder="1" applyAlignment="1" applyProtection="1">
      <alignment horizontal="left" vertical="center"/>
      <protection locked="0" hidden="1"/>
    </xf>
    <xf numFmtId="0" fontId="4" fillId="39" borderId="23" xfId="41" applyFill="1" applyBorder="1" applyAlignment="1">
      <alignment horizontal="center" vertical="center"/>
    </xf>
    <xf numFmtId="0" fontId="4" fillId="39" borderId="24" xfId="41" applyFill="1" applyBorder="1" applyAlignment="1">
      <alignment horizontal="center" vertical="center"/>
    </xf>
    <xf numFmtId="0" fontId="4" fillId="39" borderId="13" xfId="41" applyFill="1" applyBorder="1" applyAlignment="1">
      <alignment horizontal="center" vertical="center"/>
    </xf>
    <xf numFmtId="0" fontId="4" fillId="30" borderId="12" xfId="41" applyFont="1" applyFill="1" applyBorder="1" applyAlignment="1">
      <alignment horizontal="left" vertical="center"/>
    </xf>
    <xf numFmtId="0" fontId="24" fillId="0" borderId="12" xfId="0" applyFont="1" applyBorder="1" applyAlignment="1">
      <alignment horizontal="left" vertical="center"/>
    </xf>
    <xf numFmtId="0" fontId="4" fillId="30" borderId="10" xfId="41" applyFont="1" applyFill="1" applyBorder="1" applyAlignment="1">
      <alignment horizontal="center" vertical="center"/>
    </xf>
    <xf numFmtId="0" fontId="4" fillId="40" borderId="23" xfId="41" applyFill="1" applyBorder="1" applyAlignment="1" applyProtection="1">
      <alignment horizontal="center" vertical="center"/>
      <protection locked="0" hidden="1"/>
    </xf>
    <xf numFmtId="0" fontId="4" fillId="40" borderId="24" xfId="41" applyFill="1" applyBorder="1" applyAlignment="1" applyProtection="1">
      <alignment horizontal="center" vertical="center"/>
      <protection locked="0" hidden="1"/>
    </xf>
    <xf numFmtId="0" fontId="4" fillId="40" borderId="13" xfId="41" applyFill="1" applyBorder="1" applyAlignment="1" applyProtection="1">
      <alignment horizontal="center" vertical="center"/>
      <protection locked="0" hidden="1"/>
    </xf>
    <xf numFmtId="14" fontId="4" fillId="40" borderId="23" xfId="41" applyNumberFormat="1" applyFill="1" applyBorder="1" applyAlignment="1" applyProtection="1">
      <alignment horizontal="center" vertical="center"/>
      <protection locked="0" hidden="1"/>
    </xf>
    <xf numFmtId="14" fontId="4" fillId="40" borderId="24" xfId="41" applyNumberFormat="1" applyFill="1" applyBorder="1" applyAlignment="1" applyProtection="1">
      <alignment horizontal="center" vertical="center"/>
      <protection locked="0" hidden="1"/>
    </xf>
    <xf numFmtId="0" fontId="4" fillId="40" borderId="12" xfId="41" applyFill="1" applyBorder="1" applyAlignment="1" applyProtection="1">
      <alignment horizontal="center" vertical="center"/>
      <protection locked="0" hidden="1"/>
    </xf>
    <xf numFmtId="0" fontId="4" fillId="0" borderId="25" xfId="41" applyBorder="1" applyAlignment="1">
      <alignment horizontal="center" vertical="center"/>
    </xf>
    <xf numFmtId="0" fontId="4" fillId="0" borderId="0" xfId="41" applyAlignment="1">
      <alignment horizontal="center" vertical="center"/>
    </xf>
    <xf numFmtId="0" fontId="24" fillId="0" borderId="23" xfId="0" applyFont="1" applyBorder="1" applyAlignment="1">
      <alignment horizontal="left" vertical="center"/>
    </xf>
    <xf numFmtId="0" fontId="24" fillId="0" borderId="24" xfId="0" applyFont="1" applyBorder="1" applyAlignment="1">
      <alignment horizontal="left" vertical="center"/>
    </xf>
    <xf numFmtId="0" fontId="24" fillId="0" borderId="13" xfId="0" applyFont="1" applyBorder="1" applyAlignment="1">
      <alignment horizontal="left" vertical="center"/>
    </xf>
    <xf numFmtId="0" fontId="4" fillId="39" borderId="12" xfId="41" applyFill="1" applyBorder="1" applyAlignment="1" applyProtection="1">
      <alignment horizontal="center" vertical="center"/>
    </xf>
    <xf numFmtId="0" fontId="4" fillId="30" borderId="11" xfId="41" applyFont="1" applyFill="1" applyBorder="1" applyAlignment="1">
      <alignment horizontal="left" vertical="center"/>
    </xf>
    <xf numFmtId="0" fontId="4" fillId="30" borderId="23" xfId="41" applyFont="1" applyFill="1" applyBorder="1" applyAlignment="1">
      <alignment horizontal="left" vertical="center"/>
    </xf>
    <xf numFmtId="0" fontId="4" fillId="30" borderId="24" xfId="41" applyFont="1" applyFill="1" applyBorder="1" applyAlignment="1">
      <alignment horizontal="left" vertical="center"/>
    </xf>
    <xf numFmtId="0" fontId="4" fillId="30" borderId="13" xfId="41" applyFont="1" applyFill="1" applyBorder="1" applyAlignment="1">
      <alignment horizontal="left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ソフト作成依頼事項" xfId="41"/>
    <cellStyle name="良い" xfId="42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2.xml"/><Relationship Id="rId13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6.xml"/><Relationship Id="rId12" Type="http://schemas.openxmlformats.org/officeDocument/2006/relationships/worksheet" Target="worksheets/sheet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worksheet" Target="worksheets/sheet7.xml"/><Relationship Id="rId5" Type="http://schemas.openxmlformats.org/officeDocument/2006/relationships/worksheet" Target="worksheets/sheet4.xml"/><Relationship Id="rId15" Type="http://schemas.openxmlformats.org/officeDocument/2006/relationships/sharedStrings" Target="sharedStrings.xml"/><Relationship Id="rId10" Type="http://schemas.openxmlformats.org/officeDocument/2006/relationships/chartsheet" Target="chartsheets/sheet4.xml"/><Relationship Id="rId4" Type="http://schemas.openxmlformats.org/officeDocument/2006/relationships/worksheet" Target="worksheets/sheet3.xml"/><Relationship Id="rId9" Type="http://schemas.openxmlformats.org/officeDocument/2006/relationships/chartsheet" Target="chartsheets/sheet3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Ｉ－Ｖ特性</a:t>
            </a:r>
          </a:p>
        </c:rich>
      </c:tx>
      <c:layout>
        <c:manualLayout>
          <c:xMode val="edge"/>
          <c:yMode val="edge"/>
          <c:x val="0.41145840769903763"/>
          <c:y val="2.02019104978648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212598425196849E-2"/>
          <c:y val="0.11598434841970931"/>
          <c:w val="0.73023803988557912"/>
          <c:h val="0.7777777777777777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'STC計算（1～4ST)'!$A$109</c:f>
              <c:strCache>
                <c:ptCount val="1"/>
                <c:pt idx="0">
                  <c:v>【STC換算】ST1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ysDot"/>
            </a:ln>
          </c:spPr>
          <c:marker>
            <c:symbol val="none"/>
          </c:marker>
          <c:xVal>
            <c:numRef>
              <c:f>'STC計算（1～4ST)'!$B$7:$B$106</c:f>
              <c:numCache>
                <c:formatCode>General</c:formatCode>
                <c:ptCount val="100"/>
                <c:pt idx="0">
                  <c:v>415.00889881107486</c:v>
                </c:pt>
                <c:pt idx="1">
                  <c:v>415.00889881107486</c:v>
                </c:pt>
                <c:pt idx="2">
                  <c:v>413.90979881107489</c:v>
                </c:pt>
                <c:pt idx="3">
                  <c:v>413.6099488110749</c:v>
                </c:pt>
                <c:pt idx="4">
                  <c:v>413.61009881107486</c:v>
                </c:pt>
                <c:pt idx="5">
                  <c:v>413.31032381107485</c:v>
                </c:pt>
                <c:pt idx="6">
                  <c:v>413.01054881107484</c:v>
                </c:pt>
                <c:pt idx="7">
                  <c:v>412.71077381107489</c:v>
                </c:pt>
                <c:pt idx="8">
                  <c:v>412.41107381107491</c:v>
                </c:pt>
                <c:pt idx="9">
                  <c:v>412.1112988110749</c:v>
                </c:pt>
                <c:pt idx="10">
                  <c:v>411.81167381107485</c:v>
                </c:pt>
                <c:pt idx="11">
                  <c:v>411.51197381107488</c:v>
                </c:pt>
                <c:pt idx="12">
                  <c:v>411.21227381107491</c:v>
                </c:pt>
                <c:pt idx="13">
                  <c:v>410.61264881107491</c:v>
                </c:pt>
                <c:pt idx="14">
                  <c:v>410.31309881107489</c:v>
                </c:pt>
                <c:pt idx="15">
                  <c:v>409.71347381107489</c:v>
                </c:pt>
                <c:pt idx="16">
                  <c:v>409.11392381107487</c:v>
                </c:pt>
                <c:pt idx="17">
                  <c:v>408.81437381107486</c:v>
                </c:pt>
                <c:pt idx="18">
                  <c:v>408.21489881107493</c:v>
                </c:pt>
                <c:pt idx="19">
                  <c:v>407.71534881107493</c:v>
                </c:pt>
                <c:pt idx="20">
                  <c:v>407.11587381107489</c:v>
                </c:pt>
                <c:pt idx="21">
                  <c:v>406.51639881107485</c:v>
                </c:pt>
                <c:pt idx="22">
                  <c:v>405.91692381107487</c:v>
                </c:pt>
                <c:pt idx="23">
                  <c:v>405.31752381107486</c:v>
                </c:pt>
                <c:pt idx="24">
                  <c:v>404.71812381107492</c:v>
                </c:pt>
                <c:pt idx="25">
                  <c:v>403.81872381107485</c:v>
                </c:pt>
                <c:pt idx="26">
                  <c:v>403.2193238110749</c:v>
                </c:pt>
                <c:pt idx="27">
                  <c:v>402.31992381107489</c:v>
                </c:pt>
                <c:pt idx="28">
                  <c:v>401.72059881107492</c:v>
                </c:pt>
                <c:pt idx="29">
                  <c:v>401.22119881107488</c:v>
                </c:pt>
                <c:pt idx="30">
                  <c:v>400.32187381107485</c:v>
                </c:pt>
                <c:pt idx="31">
                  <c:v>399.42254881107488</c:v>
                </c:pt>
                <c:pt idx="32">
                  <c:v>398.82322381107485</c:v>
                </c:pt>
                <c:pt idx="33">
                  <c:v>397.92389881107488</c:v>
                </c:pt>
                <c:pt idx="34">
                  <c:v>397.02509881107488</c:v>
                </c:pt>
                <c:pt idx="35">
                  <c:v>396.12532381107491</c:v>
                </c:pt>
                <c:pt idx="36">
                  <c:v>395.32607381107488</c:v>
                </c:pt>
                <c:pt idx="37">
                  <c:v>394.42682381107488</c:v>
                </c:pt>
                <c:pt idx="38">
                  <c:v>393.52749881107485</c:v>
                </c:pt>
                <c:pt idx="39">
                  <c:v>392.32832381107488</c:v>
                </c:pt>
                <c:pt idx="40">
                  <c:v>391.42907381107489</c:v>
                </c:pt>
                <c:pt idx="41">
                  <c:v>390.52982381107483</c:v>
                </c:pt>
                <c:pt idx="42">
                  <c:v>389.6305738110749</c:v>
                </c:pt>
                <c:pt idx="43">
                  <c:v>388.53139881107484</c:v>
                </c:pt>
                <c:pt idx="44">
                  <c:v>387.6321488110749</c:v>
                </c:pt>
                <c:pt idx="45">
                  <c:v>386.43297381107487</c:v>
                </c:pt>
                <c:pt idx="46">
                  <c:v>385.23379881107491</c:v>
                </c:pt>
                <c:pt idx="47">
                  <c:v>384.03454881107484</c:v>
                </c:pt>
                <c:pt idx="48">
                  <c:v>382.9353738110749</c:v>
                </c:pt>
                <c:pt idx="49">
                  <c:v>381.73619881107493</c:v>
                </c:pt>
                <c:pt idx="50">
                  <c:v>380.53702381107485</c:v>
                </c:pt>
                <c:pt idx="51">
                  <c:v>379.33784881107488</c:v>
                </c:pt>
                <c:pt idx="52">
                  <c:v>378.13867381107491</c:v>
                </c:pt>
                <c:pt idx="53">
                  <c:v>376.93949881107488</c:v>
                </c:pt>
                <c:pt idx="54">
                  <c:v>375.54032381107487</c:v>
                </c:pt>
                <c:pt idx="55">
                  <c:v>374.34114881107485</c:v>
                </c:pt>
                <c:pt idx="56">
                  <c:v>373.14197381107488</c:v>
                </c:pt>
                <c:pt idx="57">
                  <c:v>371.64287381107488</c:v>
                </c:pt>
                <c:pt idx="58">
                  <c:v>370.2437738110749</c:v>
                </c:pt>
                <c:pt idx="59">
                  <c:v>368.74459881107492</c:v>
                </c:pt>
                <c:pt idx="60">
                  <c:v>366.94542381107487</c:v>
                </c:pt>
                <c:pt idx="61">
                  <c:v>365.44632381107488</c:v>
                </c:pt>
                <c:pt idx="62">
                  <c:v>364.04714881107486</c:v>
                </c:pt>
                <c:pt idx="63">
                  <c:v>362.24804881107491</c:v>
                </c:pt>
                <c:pt idx="64">
                  <c:v>360.4489488110749</c:v>
                </c:pt>
                <c:pt idx="65">
                  <c:v>358.64977381107491</c:v>
                </c:pt>
                <c:pt idx="66">
                  <c:v>356.95067381107492</c:v>
                </c:pt>
                <c:pt idx="67">
                  <c:v>354.85164881107488</c:v>
                </c:pt>
                <c:pt idx="68">
                  <c:v>352.75247381107488</c:v>
                </c:pt>
                <c:pt idx="69">
                  <c:v>350.45337381107487</c:v>
                </c:pt>
                <c:pt idx="70">
                  <c:v>348.05427381107484</c:v>
                </c:pt>
                <c:pt idx="71">
                  <c:v>346.05509881107486</c:v>
                </c:pt>
                <c:pt idx="72">
                  <c:v>343.35607381107485</c:v>
                </c:pt>
                <c:pt idx="73">
                  <c:v>340.35689881107487</c:v>
                </c:pt>
                <c:pt idx="74">
                  <c:v>337.75779881107491</c:v>
                </c:pt>
                <c:pt idx="75">
                  <c:v>334.4586988110749</c:v>
                </c:pt>
                <c:pt idx="76">
                  <c:v>330.9595988110749</c:v>
                </c:pt>
                <c:pt idx="77">
                  <c:v>327.16049881107489</c:v>
                </c:pt>
                <c:pt idx="78">
                  <c:v>322.36139881107488</c:v>
                </c:pt>
                <c:pt idx="79">
                  <c:v>317.06237381107485</c:v>
                </c:pt>
                <c:pt idx="80">
                  <c:v>310.86319881107488</c:v>
                </c:pt>
                <c:pt idx="81">
                  <c:v>302.06409881107487</c:v>
                </c:pt>
                <c:pt idx="82">
                  <c:v>289.66507381107488</c:v>
                </c:pt>
                <c:pt idx="83">
                  <c:v>271.36582381107485</c:v>
                </c:pt>
                <c:pt idx="84">
                  <c:v>238.2666488110749</c:v>
                </c:pt>
                <c:pt idx="85">
                  <c:v>190.46732381107492</c:v>
                </c:pt>
                <c:pt idx="86">
                  <c:v>135.46807381107493</c:v>
                </c:pt>
                <c:pt idx="87">
                  <c:v>78.268748811074914</c:v>
                </c:pt>
                <c:pt idx="88">
                  <c:v>34.868973811074923</c:v>
                </c:pt>
                <c:pt idx="89">
                  <c:v>19.268898811074919</c:v>
                </c:pt>
                <c:pt idx="90">
                  <c:v>13.668823811074919</c:v>
                </c:pt>
                <c:pt idx="91">
                  <c:v>10.068973811074921</c:v>
                </c:pt>
                <c:pt idx="92">
                  <c:v>9.4689738110749193</c:v>
                </c:pt>
                <c:pt idx="93">
                  <c:v>9.4689738110749193</c:v>
                </c:pt>
                <c:pt idx="94">
                  <c:v>9.4689738110749193</c:v>
                </c:pt>
                <c:pt idx="95">
                  <c:v>9.4689738110749193</c:v>
                </c:pt>
                <c:pt idx="96">
                  <c:v>9.1689738110749186</c:v>
                </c:pt>
                <c:pt idx="97">
                  <c:v>9.1689738110749186</c:v>
                </c:pt>
                <c:pt idx="98">
                  <c:v>9.1689738110749186</c:v>
                </c:pt>
                <c:pt idx="99">
                  <c:v>2.168973811074919</c:v>
                </c:pt>
              </c:numCache>
            </c:numRef>
          </c:xVal>
          <c:yVal>
            <c:numRef>
              <c:f>'STC計算（1～4ST)'!$A$7:$A$106</c:f>
              <c:numCache>
                <c:formatCode>General</c:formatCode>
                <c:ptCount val="100"/>
                <c:pt idx="0">
                  <c:v>0.59106840390879511</c:v>
                </c:pt>
                <c:pt idx="1">
                  <c:v>0.59106840390879511</c:v>
                </c:pt>
                <c:pt idx="2">
                  <c:v>0.71106840390879511</c:v>
                </c:pt>
                <c:pt idx="3">
                  <c:v>0.73106840390879513</c:v>
                </c:pt>
                <c:pt idx="4">
                  <c:v>0.75106840390879515</c:v>
                </c:pt>
                <c:pt idx="5">
                  <c:v>0.78106840390879506</c:v>
                </c:pt>
                <c:pt idx="6">
                  <c:v>0.81106840390879509</c:v>
                </c:pt>
                <c:pt idx="7">
                  <c:v>0.84106840390879511</c:v>
                </c:pt>
                <c:pt idx="8">
                  <c:v>0.88106840390879515</c:v>
                </c:pt>
                <c:pt idx="9">
                  <c:v>0.91106840390879518</c:v>
                </c:pt>
                <c:pt idx="10">
                  <c:v>0.961068403908795</c:v>
                </c:pt>
                <c:pt idx="11">
                  <c:v>1.0010684039087949</c:v>
                </c:pt>
                <c:pt idx="12">
                  <c:v>1.041068403908795</c:v>
                </c:pt>
                <c:pt idx="13">
                  <c:v>1.091068403908795</c:v>
                </c:pt>
                <c:pt idx="14">
                  <c:v>1.1510684039087951</c:v>
                </c:pt>
                <c:pt idx="15">
                  <c:v>1.2010684039087951</c:v>
                </c:pt>
                <c:pt idx="16">
                  <c:v>1.2610684039087952</c:v>
                </c:pt>
                <c:pt idx="17">
                  <c:v>1.321068403908795</c:v>
                </c:pt>
                <c:pt idx="18">
                  <c:v>1.391068403908795</c:v>
                </c:pt>
                <c:pt idx="19">
                  <c:v>1.4510684039087951</c:v>
                </c:pt>
                <c:pt idx="20">
                  <c:v>1.5210684039087949</c:v>
                </c:pt>
                <c:pt idx="21">
                  <c:v>1.591068403908795</c:v>
                </c:pt>
                <c:pt idx="22">
                  <c:v>1.6610684039087951</c:v>
                </c:pt>
                <c:pt idx="23">
                  <c:v>1.7410684039087949</c:v>
                </c:pt>
                <c:pt idx="24">
                  <c:v>1.821068403908795</c:v>
                </c:pt>
                <c:pt idx="25">
                  <c:v>1.9010684039087951</c:v>
                </c:pt>
                <c:pt idx="26">
                  <c:v>1.9810684039087949</c:v>
                </c:pt>
                <c:pt idx="27">
                  <c:v>2.061068403908795</c:v>
                </c:pt>
                <c:pt idx="28">
                  <c:v>2.1510684039087948</c:v>
                </c:pt>
                <c:pt idx="29">
                  <c:v>2.2310684039087949</c:v>
                </c:pt>
                <c:pt idx="30">
                  <c:v>2.3210684039087948</c:v>
                </c:pt>
                <c:pt idx="31">
                  <c:v>2.4110684039087951</c:v>
                </c:pt>
                <c:pt idx="32">
                  <c:v>2.5010684039087949</c:v>
                </c:pt>
                <c:pt idx="33">
                  <c:v>2.5910684039087952</c:v>
                </c:pt>
                <c:pt idx="34">
                  <c:v>2.7510684039087954</c:v>
                </c:pt>
                <c:pt idx="35">
                  <c:v>2.7810684039087947</c:v>
                </c:pt>
                <c:pt idx="36">
                  <c:v>2.8810684039087953</c:v>
                </c:pt>
                <c:pt idx="37">
                  <c:v>2.9810684039087949</c:v>
                </c:pt>
                <c:pt idx="38">
                  <c:v>3.0710684039087948</c:v>
                </c:pt>
                <c:pt idx="39">
                  <c:v>3.1810684039087951</c:v>
                </c:pt>
                <c:pt idx="40">
                  <c:v>3.2810684039087947</c:v>
                </c:pt>
                <c:pt idx="41">
                  <c:v>3.3810684039087953</c:v>
                </c:pt>
                <c:pt idx="42">
                  <c:v>3.4810684039087949</c:v>
                </c:pt>
                <c:pt idx="43">
                  <c:v>3.5910684039087952</c:v>
                </c:pt>
                <c:pt idx="44">
                  <c:v>3.6910684039087949</c:v>
                </c:pt>
                <c:pt idx="45">
                  <c:v>3.8010684039087952</c:v>
                </c:pt>
                <c:pt idx="46">
                  <c:v>3.9110684039087946</c:v>
                </c:pt>
                <c:pt idx="47">
                  <c:v>4.0110684039087952</c:v>
                </c:pt>
                <c:pt idx="48">
                  <c:v>4.1210684039087946</c:v>
                </c:pt>
                <c:pt idx="49">
                  <c:v>4.2310684039087949</c:v>
                </c:pt>
                <c:pt idx="50">
                  <c:v>4.3410684039087952</c:v>
                </c:pt>
                <c:pt idx="51">
                  <c:v>4.4510684039087947</c:v>
                </c:pt>
                <c:pt idx="52">
                  <c:v>4.561068403908795</c:v>
                </c:pt>
                <c:pt idx="53">
                  <c:v>4.6710684039087953</c:v>
                </c:pt>
                <c:pt idx="54">
                  <c:v>4.7810684039087956</c:v>
                </c:pt>
                <c:pt idx="55">
                  <c:v>4.891068403908795</c:v>
                </c:pt>
                <c:pt idx="56">
                  <c:v>5.0010684039087954</c:v>
                </c:pt>
                <c:pt idx="57">
                  <c:v>5.1210684039087955</c:v>
                </c:pt>
                <c:pt idx="58">
                  <c:v>5.2410684039087956</c:v>
                </c:pt>
                <c:pt idx="59">
                  <c:v>5.351068403908795</c:v>
                </c:pt>
                <c:pt idx="60">
                  <c:v>5.4610684039087953</c:v>
                </c:pt>
                <c:pt idx="61">
                  <c:v>5.5810684039087954</c:v>
                </c:pt>
                <c:pt idx="62">
                  <c:v>5.6910684039087949</c:v>
                </c:pt>
                <c:pt idx="63">
                  <c:v>5.811068403908795</c:v>
                </c:pt>
                <c:pt idx="64">
                  <c:v>5.9310684039087951</c:v>
                </c:pt>
                <c:pt idx="65">
                  <c:v>6.0410684039087954</c:v>
                </c:pt>
                <c:pt idx="66">
                  <c:v>6.1610684039087955</c:v>
                </c:pt>
                <c:pt idx="67">
                  <c:v>6.2910684039087954</c:v>
                </c:pt>
                <c:pt idx="68">
                  <c:v>6.4010684039087948</c:v>
                </c:pt>
                <c:pt idx="69">
                  <c:v>6.5210684039087949</c:v>
                </c:pt>
                <c:pt idx="70">
                  <c:v>6.641068403908795</c:v>
                </c:pt>
                <c:pt idx="71">
                  <c:v>6.7510684039087954</c:v>
                </c:pt>
                <c:pt idx="72">
                  <c:v>6.8810684039087953</c:v>
                </c:pt>
                <c:pt idx="73">
                  <c:v>6.9910684039087956</c:v>
                </c:pt>
                <c:pt idx="74">
                  <c:v>7.1110684039087948</c:v>
                </c:pt>
                <c:pt idx="75">
                  <c:v>7.2310684039087949</c:v>
                </c:pt>
                <c:pt idx="76">
                  <c:v>7.351068403908795</c:v>
                </c:pt>
                <c:pt idx="77">
                  <c:v>7.4710684039087951</c:v>
                </c:pt>
                <c:pt idx="78">
                  <c:v>7.5910684039087952</c:v>
                </c:pt>
                <c:pt idx="79">
                  <c:v>7.7210684039087951</c:v>
                </c:pt>
                <c:pt idx="80">
                  <c:v>7.8310684039087954</c:v>
                </c:pt>
                <c:pt idx="81">
                  <c:v>7.9510684039087955</c:v>
                </c:pt>
                <c:pt idx="82">
                  <c:v>8.0810684039087946</c:v>
                </c:pt>
                <c:pt idx="83">
                  <c:v>8.1810684039087942</c:v>
                </c:pt>
                <c:pt idx="84">
                  <c:v>8.2910684039087954</c:v>
                </c:pt>
                <c:pt idx="85">
                  <c:v>8.3810684039087953</c:v>
                </c:pt>
                <c:pt idx="86">
                  <c:v>8.4810684039087949</c:v>
                </c:pt>
                <c:pt idx="87">
                  <c:v>8.5710684039087948</c:v>
                </c:pt>
                <c:pt idx="88">
                  <c:v>8.6010684039087941</c:v>
                </c:pt>
                <c:pt idx="89">
                  <c:v>8.5910684039087943</c:v>
                </c:pt>
                <c:pt idx="90">
                  <c:v>8.5810684039087946</c:v>
                </c:pt>
                <c:pt idx="91">
                  <c:v>8.6010684039087941</c:v>
                </c:pt>
                <c:pt idx="92">
                  <c:v>8.6010684039087941</c:v>
                </c:pt>
                <c:pt idx="93">
                  <c:v>8.6010684039087941</c:v>
                </c:pt>
                <c:pt idx="94">
                  <c:v>8.6010684039087941</c:v>
                </c:pt>
                <c:pt idx="95">
                  <c:v>8.6010684039087941</c:v>
                </c:pt>
                <c:pt idx="96">
                  <c:v>8.6010684039087941</c:v>
                </c:pt>
                <c:pt idx="97">
                  <c:v>8.6010684039087941</c:v>
                </c:pt>
                <c:pt idx="98">
                  <c:v>8.6010684039087941</c:v>
                </c:pt>
                <c:pt idx="99">
                  <c:v>8.6010684039087941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'STC計算（1～4ST)'!$A$110</c:f>
              <c:strCache>
                <c:ptCount val="1"/>
                <c:pt idx="0">
                  <c:v>【STC換算】ST2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ysDot"/>
            </a:ln>
          </c:spPr>
          <c:marker>
            <c:symbol val="none"/>
          </c:marker>
          <c:xVal>
            <c:numRef>
              <c:f>'STC計算（1～4ST)'!$E$7:$E$106</c:f>
              <c:numCache>
                <c:formatCode>General</c:formatCode>
                <c:ptCount val="100"/>
                <c:pt idx="0">
                  <c:v>410.00678656894678</c:v>
                </c:pt>
                <c:pt idx="1">
                  <c:v>410.00678656894678</c:v>
                </c:pt>
                <c:pt idx="2">
                  <c:v>409.1076865689468</c:v>
                </c:pt>
                <c:pt idx="3">
                  <c:v>408.80783656894681</c:v>
                </c:pt>
                <c:pt idx="4">
                  <c:v>408.80798656894677</c:v>
                </c:pt>
                <c:pt idx="5">
                  <c:v>408.80821156894677</c:v>
                </c:pt>
                <c:pt idx="6">
                  <c:v>408.50843656894676</c:v>
                </c:pt>
                <c:pt idx="7">
                  <c:v>408.20866156894681</c:v>
                </c:pt>
                <c:pt idx="8">
                  <c:v>407.90896156894678</c:v>
                </c:pt>
                <c:pt idx="9">
                  <c:v>407.70926156894683</c:v>
                </c:pt>
                <c:pt idx="10">
                  <c:v>407.4095615689468</c:v>
                </c:pt>
                <c:pt idx="11">
                  <c:v>406.80986156894676</c:v>
                </c:pt>
                <c:pt idx="12">
                  <c:v>406.51023656894677</c:v>
                </c:pt>
                <c:pt idx="13">
                  <c:v>406.51061156894679</c:v>
                </c:pt>
                <c:pt idx="14">
                  <c:v>405.61098656894677</c:v>
                </c:pt>
                <c:pt idx="15">
                  <c:v>405.31136156894678</c:v>
                </c:pt>
                <c:pt idx="16">
                  <c:v>405.01188656894675</c:v>
                </c:pt>
                <c:pt idx="17">
                  <c:v>404.4122615689468</c:v>
                </c:pt>
                <c:pt idx="18">
                  <c:v>404.11278656894677</c:v>
                </c:pt>
                <c:pt idx="19">
                  <c:v>403.21331156894684</c:v>
                </c:pt>
                <c:pt idx="20">
                  <c:v>402.91376156894682</c:v>
                </c:pt>
                <c:pt idx="21">
                  <c:v>402.31428656894678</c:v>
                </c:pt>
                <c:pt idx="22">
                  <c:v>401.71488656894684</c:v>
                </c:pt>
                <c:pt idx="23">
                  <c:v>400.91541156894681</c:v>
                </c:pt>
                <c:pt idx="24">
                  <c:v>400.31601156894681</c:v>
                </c:pt>
                <c:pt idx="25">
                  <c:v>399.7166115689468</c:v>
                </c:pt>
                <c:pt idx="26">
                  <c:v>399.1172115689468</c:v>
                </c:pt>
                <c:pt idx="27">
                  <c:v>398.5178115689468</c:v>
                </c:pt>
                <c:pt idx="28">
                  <c:v>397.61848656894682</c:v>
                </c:pt>
                <c:pt idx="29">
                  <c:v>397.01908656894676</c:v>
                </c:pt>
                <c:pt idx="30">
                  <c:v>396.11976156894679</c:v>
                </c:pt>
                <c:pt idx="31">
                  <c:v>395.32051156894676</c:v>
                </c:pt>
                <c:pt idx="32">
                  <c:v>394.72111156894681</c:v>
                </c:pt>
                <c:pt idx="33">
                  <c:v>393.82186156894676</c:v>
                </c:pt>
                <c:pt idx="34">
                  <c:v>392.92261156894682</c:v>
                </c:pt>
                <c:pt idx="35">
                  <c:v>392.02328656894679</c:v>
                </c:pt>
                <c:pt idx="36">
                  <c:v>391.12396156894681</c:v>
                </c:pt>
                <c:pt idx="37">
                  <c:v>390.22471156894682</c:v>
                </c:pt>
                <c:pt idx="38">
                  <c:v>389.32546156894676</c:v>
                </c:pt>
                <c:pt idx="39">
                  <c:v>388.52621156894679</c:v>
                </c:pt>
                <c:pt idx="40">
                  <c:v>387.32703656894677</c:v>
                </c:pt>
                <c:pt idx="41">
                  <c:v>386.42771156894679</c:v>
                </c:pt>
                <c:pt idx="42">
                  <c:v>385.52853656894678</c:v>
                </c:pt>
                <c:pt idx="43">
                  <c:v>384.62936156894682</c:v>
                </c:pt>
                <c:pt idx="44">
                  <c:v>383.43003656894683</c:v>
                </c:pt>
                <c:pt idx="45">
                  <c:v>382.33086156894677</c:v>
                </c:pt>
                <c:pt idx="46">
                  <c:v>381.43168656894682</c:v>
                </c:pt>
                <c:pt idx="47">
                  <c:v>380.23243656894681</c:v>
                </c:pt>
                <c:pt idx="48">
                  <c:v>379.13401156894679</c:v>
                </c:pt>
                <c:pt idx="49">
                  <c:v>378.13408656894677</c:v>
                </c:pt>
                <c:pt idx="50">
                  <c:v>376.9349115689468</c:v>
                </c:pt>
                <c:pt idx="51">
                  <c:v>375.53573656894679</c:v>
                </c:pt>
                <c:pt idx="52">
                  <c:v>374.3366365689468</c:v>
                </c:pt>
                <c:pt idx="53">
                  <c:v>373.43738656894681</c:v>
                </c:pt>
                <c:pt idx="54">
                  <c:v>371.93821156894683</c:v>
                </c:pt>
                <c:pt idx="55">
                  <c:v>370.53911156894679</c:v>
                </c:pt>
                <c:pt idx="56">
                  <c:v>369.33993656894677</c:v>
                </c:pt>
                <c:pt idx="57">
                  <c:v>367.84076156894679</c:v>
                </c:pt>
                <c:pt idx="58">
                  <c:v>366.6416615689468</c:v>
                </c:pt>
                <c:pt idx="59">
                  <c:v>365.14248656894682</c:v>
                </c:pt>
                <c:pt idx="60">
                  <c:v>363.74338656894685</c:v>
                </c:pt>
                <c:pt idx="61">
                  <c:v>361.9442115689468</c:v>
                </c:pt>
                <c:pt idx="62">
                  <c:v>360.4451115689468</c:v>
                </c:pt>
                <c:pt idx="63">
                  <c:v>358.64601156894679</c:v>
                </c:pt>
                <c:pt idx="64">
                  <c:v>356.9469115689468</c:v>
                </c:pt>
                <c:pt idx="65">
                  <c:v>355.44773656894682</c:v>
                </c:pt>
                <c:pt idx="66">
                  <c:v>353.3486365689468</c:v>
                </c:pt>
                <c:pt idx="67">
                  <c:v>351.64953656894681</c:v>
                </c:pt>
                <c:pt idx="68">
                  <c:v>349.85036156894677</c:v>
                </c:pt>
                <c:pt idx="69">
                  <c:v>347.45126156894679</c:v>
                </c:pt>
                <c:pt idx="70">
                  <c:v>345.15216156894678</c:v>
                </c:pt>
                <c:pt idx="71">
                  <c:v>343.05298656894678</c:v>
                </c:pt>
                <c:pt idx="72">
                  <c:v>340.65396156894678</c:v>
                </c:pt>
                <c:pt idx="73">
                  <c:v>338.05486156894676</c:v>
                </c:pt>
                <c:pt idx="74">
                  <c:v>335.05568656894678</c:v>
                </c:pt>
                <c:pt idx="75">
                  <c:v>332.15666156894679</c:v>
                </c:pt>
                <c:pt idx="76">
                  <c:v>328.55756156894677</c:v>
                </c:pt>
                <c:pt idx="77">
                  <c:v>325.05846156894677</c:v>
                </c:pt>
                <c:pt idx="78">
                  <c:v>320.9593615689468</c:v>
                </c:pt>
                <c:pt idx="79">
                  <c:v>316.16026156894679</c:v>
                </c:pt>
                <c:pt idx="80">
                  <c:v>310.86116156894678</c:v>
                </c:pt>
                <c:pt idx="81">
                  <c:v>303.46206156894681</c:v>
                </c:pt>
                <c:pt idx="82">
                  <c:v>294.06296156894678</c:v>
                </c:pt>
                <c:pt idx="83">
                  <c:v>280.76378656894684</c:v>
                </c:pt>
                <c:pt idx="84">
                  <c:v>257.16468656894682</c:v>
                </c:pt>
                <c:pt idx="85">
                  <c:v>219.9653615689468</c:v>
                </c:pt>
                <c:pt idx="86">
                  <c:v>164.4659615689468</c:v>
                </c:pt>
                <c:pt idx="87">
                  <c:v>99.466711568946806</c:v>
                </c:pt>
                <c:pt idx="88">
                  <c:v>47.267161568946797</c:v>
                </c:pt>
                <c:pt idx="89">
                  <c:v>23.667236568946795</c:v>
                </c:pt>
                <c:pt idx="90">
                  <c:v>15.067161568946798</c:v>
                </c:pt>
                <c:pt idx="91">
                  <c:v>11.567236568946798</c:v>
                </c:pt>
                <c:pt idx="92">
                  <c:v>9.467236568946797</c:v>
                </c:pt>
                <c:pt idx="93">
                  <c:v>9.467236568946797</c:v>
                </c:pt>
                <c:pt idx="94">
                  <c:v>9.467236568946797</c:v>
                </c:pt>
                <c:pt idx="95">
                  <c:v>9.467236568946797</c:v>
                </c:pt>
                <c:pt idx="96">
                  <c:v>9.1672365689467981</c:v>
                </c:pt>
                <c:pt idx="97">
                  <c:v>9.1672365689467981</c:v>
                </c:pt>
                <c:pt idx="98">
                  <c:v>9.1672365689467981</c:v>
                </c:pt>
                <c:pt idx="99">
                  <c:v>2.1672365689467976</c:v>
                </c:pt>
              </c:numCache>
            </c:numRef>
          </c:xVal>
          <c:yVal>
            <c:numRef>
              <c:f>'STC計算（1～4ST)'!$D$7:$D$106</c:f>
              <c:numCache>
                <c:formatCode>General</c:formatCode>
                <c:ptCount val="100"/>
                <c:pt idx="0">
                  <c:v>0.59535722041259542</c:v>
                </c:pt>
                <c:pt idx="1">
                  <c:v>0.59535722041259542</c:v>
                </c:pt>
                <c:pt idx="2">
                  <c:v>0.71535722041259542</c:v>
                </c:pt>
                <c:pt idx="3">
                  <c:v>0.73535722041259544</c:v>
                </c:pt>
                <c:pt idx="4">
                  <c:v>0.75535722041259545</c:v>
                </c:pt>
                <c:pt idx="5">
                  <c:v>0.78535722041259548</c:v>
                </c:pt>
                <c:pt idx="6">
                  <c:v>0.8153572204125954</c:v>
                </c:pt>
                <c:pt idx="7">
                  <c:v>0.84535722041259542</c:v>
                </c:pt>
                <c:pt idx="8">
                  <c:v>0.88535722041259535</c:v>
                </c:pt>
                <c:pt idx="9">
                  <c:v>0.92535722041259538</c:v>
                </c:pt>
                <c:pt idx="10">
                  <c:v>0.96535722041259542</c:v>
                </c:pt>
                <c:pt idx="11">
                  <c:v>1.0053572204125953</c:v>
                </c:pt>
                <c:pt idx="12">
                  <c:v>1.0553572204125954</c:v>
                </c:pt>
                <c:pt idx="13">
                  <c:v>1.1053572204125954</c:v>
                </c:pt>
                <c:pt idx="14">
                  <c:v>1.1553572204125953</c:v>
                </c:pt>
                <c:pt idx="15">
                  <c:v>1.2053572204125953</c:v>
                </c:pt>
                <c:pt idx="16">
                  <c:v>1.2753572204125954</c:v>
                </c:pt>
                <c:pt idx="17">
                  <c:v>1.3253572204125952</c:v>
                </c:pt>
                <c:pt idx="18">
                  <c:v>1.3953572204125955</c:v>
                </c:pt>
                <c:pt idx="19">
                  <c:v>1.4653572204125953</c:v>
                </c:pt>
                <c:pt idx="20">
                  <c:v>1.5253572204125954</c:v>
                </c:pt>
                <c:pt idx="21">
                  <c:v>1.5953572204125952</c:v>
                </c:pt>
                <c:pt idx="22">
                  <c:v>1.6753572204125953</c:v>
                </c:pt>
                <c:pt idx="23">
                  <c:v>1.7453572204125951</c:v>
                </c:pt>
                <c:pt idx="24">
                  <c:v>1.8253572204125952</c:v>
                </c:pt>
                <c:pt idx="25">
                  <c:v>1.9053572204125953</c:v>
                </c:pt>
                <c:pt idx="26">
                  <c:v>1.9853572204125953</c:v>
                </c:pt>
                <c:pt idx="27">
                  <c:v>2.0653572204125954</c:v>
                </c:pt>
                <c:pt idx="28">
                  <c:v>2.1553572204125953</c:v>
                </c:pt>
                <c:pt idx="29">
                  <c:v>2.2353572204125953</c:v>
                </c:pt>
                <c:pt idx="30">
                  <c:v>2.3253572204125952</c:v>
                </c:pt>
                <c:pt idx="31">
                  <c:v>2.4253572204125953</c:v>
                </c:pt>
                <c:pt idx="32">
                  <c:v>2.5053572204125953</c:v>
                </c:pt>
                <c:pt idx="33">
                  <c:v>2.605357220412595</c:v>
                </c:pt>
                <c:pt idx="34">
                  <c:v>2.7053572204125951</c:v>
                </c:pt>
                <c:pt idx="35">
                  <c:v>2.7953572204125954</c:v>
                </c:pt>
                <c:pt idx="36">
                  <c:v>2.8853572204125952</c:v>
                </c:pt>
                <c:pt idx="37">
                  <c:v>2.9853572204125953</c:v>
                </c:pt>
                <c:pt idx="38">
                  <c:v>3.0853572204125954</c:v>
                </c:pt>
                <c:pt idx="39">
                  <c:v>3.1853572204125951</c:v>
                </c:pt>
                <c:pt idx="40">
                  <c:v>3.2953572204125954</c:v>
                </c:pt>
                <c:pt idx="41">
                  <c:v>3.3853572204125952</c:v>
                </c:pt>
                <c:pt idx="42">
                  <c:v>3.4953572204125951</c:v>
                </c:pt>
                <c:pt idx="43">
                  <c:v>3.605357220412595</c:v>
                </c:pt>
                <c:pt idx="44">
                  <c:v>3.6953572204125953</c:v>
                </c:pt>
                <c:pt idx="45">
                  <c:v>3.8053572204125952</c:v>
                </c:pt>
                <c:pt idx="46">
                  <c:v>3.915357220412595</c:v>
                </c:pt>
                <c:pt idx="47">
                  <c:v>4.0153572204125956</c:v>
                </c:pt>
                <c:pt idx="48">
                  <c:v>4.2253572204125955</c:v>
                </c:pt>
                <c:pt idx="49">
                  <c:v>4.2353572204125953</c:v>
                </c:pt>
                <c:pt idx="50">
                  <c:v>4.3453572204125956</c:v>
                </c:pt>
                <c:pt idx="51">
                  <c:v>4.4553572204125951</c:v>
                </c:pt>
                <c:pt idx="52">
                  <c:v>4.5753572204125952</c:v>
                </c:pt>
                <c:pt idx="53">
                  <c:v>4.6753572204125957</c:v>
                </c:pt>
                <c:pt idx="54">
                  <c:v>4.785357220412596</c:v>
                </c:pt>
                <c:pt idx="55">
                  <c:v>4.9053572204125953</c:v>
                </c:pt>
                <c:pt idx="56">
                  <c:v>5.0153572204125956</c:v>
                </c:pt>
                <c:pt idx="57">
                  <c:v>5.1253572204125959</c:v>
                </c:pt>
                <c:pt idx="58">
                  <c:v>5.245357220412596</c:v>
                </c:pt>
                <c:pt idx="59">
                  <c:v>5.3553572204125954</c:v>
                </c:pt>
                <c:pt idx="60">
                  <c:v>5.4753572204125955</c:v>
                </c:pt>
                <c:pt idx="61">
                  <c:v>5.5853572204125959</c:v>
                </c:pt>
                <c:pt idx="62">
                  <c:v>5.705357220412596</c:v>
                </c:pt>
                <c:pt idx="63">
                  <c:v>5.8253572204125961</c:v>
                </c:pt>
                <c:pt idx="64">
                  <c:v>5.9453572204125953</c:v>
                </c:pt>
                <c:pt idx="65">
                  <c:v>6.0553572204125956</c:v>
                </c:pt>
                <c:pt idx="66">
                  <c:v>6.1753572204125957</c:v>
                </c:pt>
                <c:pt idx="67">
                  <c:v>6.2953572204125958</c:v>
                </c:pt>
                <c:pt idx="68">
                  <c:v>6.4053572204125953</c:v>
                </c:pt>
                <c:pt idx="69">
                  <c:v>6.5253572204125954</c:v>
                </c:pt>
                <c:pt idx="70">
                  <c:v>6.6453572204125955</c:v>
                </c:pt>
                <c:pt idx="71">
                  <c:v>6.7553572204125958</c:v>
                </c:pt>
                <c:pt idx="72">
                  <c:v>6.8853572204125957</c:v>
                </c:pt>
                <c:pt idx="73">
                  <c:v>7.0053572204125958</c:v>
                </c:pt>
                <c:pt idx="74">
                  <c:v>7.1153572204125952</c:v>
                </c:pt>
                <c:pt idx="75">
                  <c:v>7.245357220412596</c:v>
                </c:pt>
                <c:pt idx="76">
                  <c:v>7.3653572204125952</c:v>
                </c:pt>
                <c:pt idx="77">
                  <c:v>7.4853572204125953</c:v>
                </c:pt>
                <c:pt idx="78">
                  <c:v>7.6053572204125954</c:v>
                </c:pt>
                <c:pt idx="79">
                  <c:v>7.7253572204125955</c:v>
                </c:pt>
                <c:pt idx="80">
                  <c:v>7.8453572204125956</c:v>
                </c:pt>
                <c:pt idx="81">
                  <c:v>7.9653572204125958</c:v>
                </c:pt>
                <c:pt idx="82">
                  <c:v>8.085357220412595</c:v>
                </c:pt>
                <c:pt idx="83">
                  <c:v>8.1953572204125944</c:v>
                </c:pt>
                <c:pt idx="84">
                  <c:v>8.3153572204125954</c:v>
                </c:pt>
                <c:pt idx="85">
                  <c:v>8.4053572204125953</c:v>
                </c:pt>
                <c:pt idx="86">
                  <c:v>8.4853572204125953</c:v>
                </c:pt>
                <c:pt idx="87">
                  <c:v>8.585357220412595</c:v>
                </c:pt>
                <c:pt idx="88">
                  <c:v>8.6453572204125955</c:v>
                </c:pt>
                <c:pt idx="89">
                  <c:v>8.6553572204125953</c:v>
                </c:pt>
                <c:pt idx="90">
                  <c:v>8.6453572204125955</c:v>
                </c:pt>
                <c:pt idx="91">
                  <c:v>8.6553572204125953</c:v>
                </c:pt>
                <c:pt idx="92">
                  <c:v>8.6553572204125953</c:v>
                </c:pt>
                <c:pt idx="93">
                  <c:v>8.6553572204125953</c:v>
                </c:pt>
                <c:pt idx="94">
                  <c:v>8.6553572204125953</c:v>
                </c:pt>
                <c:pt idx="95">
                  <c:v>8.6553572204125953</c:v>
                </c:pt>
                <c:pt idx="96">
                  <c:v>8.6553572204125953</c:v>
                </c:pt>
                <c:pt idx="97">
                  <c:v>8.6553572204125953</c:v>
                </c:pt>
                <c:pt idx="98">
                  <c:v>8.6553572204125953</c:v>
                </c:pt>
                <c:pt idx="99">
                  <c:v>8.6553572204125953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'STC計算（1～4ST)'!$A$111</c:f>
              <c:strCache>
                <c:ptCount val="1"/>
                <c:pt idx="0">
                  <c:v>【STC換算】ST3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ysDot"/>
            </a:ln>
          </c:spPr>
          <c:marker>
            <c:symbol val="none"/>
          </c:marker>
          <c:xVal>
            <c:numRef>
              <c:f>'STC計算（1～4ST)'!$H$7:$H$106</c:f>
              <c:numCache>
                <c:formatCode>General</c:formatCode>
                <c:ptCount val="100"/>
                <c:pt idx="0">
                  <c:v>411.2088988110749</c:v>
                </c:pt>
                <c:pt idx="1">
                  <c:v>411.2088988110749</c:v>
                </c:pt>
                <c:pt idx="2">
                  <c:v>410.00979881107486</c:v>
                </c:pt>
                <c:pt idx="3">
                  <c:v>410.00994881107488</c:v>
                </c:pt>
                <c:pt idx="4">
                  <c:v>409.71017381107492</c:v>
                </c:pt>
                <c:pt idx="5">
                  <c:v>409.71032381107489</c:v>
                </c:pt>
                <c:pt idx="6">
                  <c:v>409.41054881107488</c:v>
                </c:pt>
                <c:pt idx="7">
                  <c:v>409.11077381107486</c:v>
                </c:pt>
                <c:pt idx="8">
                  <c:v>408.81107381107489</c:v>
                </c:pt>
                <c:pt idx="9">
                  <c:v>408.51137381107486</c:v>
                </c:pt>
                <c:pt idx="10">
                  <c:v>408.21167381107489</c:v>
                </c:pt>
                <c:pt idx="11">
                  <c:v>407.91197381107492</c:v>
                </c:pt>
                <c:pt idx="12">
                  <c:v>407.71234881107489</c:v>
                </c:pt>
                <c:pt idx="13">
                  <c:v>407.11272381107489</c:v>
                </c:pt>
                <c:pt idx="14">
                  <c:v>406.81309881107489</c:v>
                </c:pt>
                <c:pt idx="15">
                  <c:v>406.51354881107488</c:v>
                </c:pt>
                <c:pt idx="16">
                  <c:v>405.91399881107492</c:v>
                </c:pt>
                <c:pt idx="17">
                  <c:v>405.3144488110749</c:v>
                </c:pt>
                <c:pt idx="18">
                  <c:v>404.71489881107493</c:v>
                </c:pt>
                <c:pt idx="19">
                  <c:v>404.11542381107489</c:v>
                </c:pt>
                <c:pt idx="20">
                  <c:v>403.51594881107485</c:v>
                </c:pt>
                <c:pt idx="21">
                  <c:v>402.91647381107487</c:v>
                </c:pt>
                <c:pt idx="22">
                  <c:v>402.31699881107488</c:v>
                </c:pt>
                <c:pt idx="23">
                  <c:v>401.71759881107488</c:v>
                </c:pt>
                <c:pt idx="24">
                  <c:v>401.2181988110749</c:v>
                </c:pt>
                <c:pt idx="25">
                  <c:v>400.31872381107485</c:v>
                </c:pt>
                <c:pt idx="26">
                  <c:v>400.01932381107486</c:v>
                </c:pt>
                <c:pt idx="27">
                  <c:v>399.11999881107488</c:v>
                </c:pt>
                <c:pt idx="28">
                  <c:v>398.2206738110749</c:v>
                </c:pt>
                <c:pt idx="29">
                  <c:v>397.6212738110749</c:v>
                </c:pt>
                <c:pt idx="30">
                  <c:v>396.72194881107492</c:v>
                </c:pt>
                <c:pt idx="31">
                  <c:v>395.82262381107489</c:v>
                </c:pt>
                <c:pt idx="32">
                  <c:v>395.32329881107489</c:v>
                </c:pt>
                <c:pt idx="33">
                  <c:v>394.42397381107492</c:v>
                </c:pt>
                <c:pt idx="34">
                  <c:v>393.52472381107486</c:v>
                </c:pt>
                <c:pt idx="35">
                  <c:v>392.62539881107489</c:v>
                </c:pt>
                <c:pt idx="36">
                  <c:v>391.72614881107489</c:v>
                </c:pt>
                <c:pt idx="37">
                  <c:v>390.8268988110749</c:v>
                </c:pt>
                <c:pt idx="38">
                  <c:v>390.22757381107493</c:v>
                </c:pt>
                <c:pt idx="39">
                  <c:v>389.12839881107487</c:v>
                </c:pt>
                <c:pt idx="40">
                  <c:v>388.22914881107488</c:v>
                </c:pt>
                <c:pt idx="41">
                  <c:v>387.02989881107487</c:v>
                </c:pt>
                <c:pt idx="42">
                  <c:v>386.13064881107488</c:v>
                </c:pt>
                <c:pt idx="43">
                  <c:v>385.23147381107492</c:v>
                </c:pt>
                <c:pt idx="44">
                  <c:v>384.03222381107486</c:v>
                </c:pt>
                <c:pt idx="45">
                  <c:v>382.93304881107491</c:v>
                </c:pt>
                <c:pt idx="46">
                  <c:v>381.73387381107489</c:v>
                </c:pt>
                <c:pt idx="47">
                  <c:v>380.83462381107489</c:v>
                </c:pt>
                <c:pt idx="48">
                  <c:v>378.43612381107488</c:v>
                </c:pt>
                <c:pt idx="49">
                  <c:v>378.4362738110749</c:v>
                </c:pt>
                <c:pt idx="50">
                  <c:v>377.53702381107485</c:v>
                </c:pt>
                <c:pt idx="51">
                  <c:v>376.13792381107487</c:v>
                </c:pt>
                <c:pt idx="52">
                  <c:v>374.9387488110749</c:v>
                </c:pt>
                <c:pt idx="53">
                  <c:v>373.73957381107493</c:v>
                </c:pt>
                <c:pt idx="54">
                  <c:v>372.2403988110749</c:v>
                </c:pt>
                <c:pt idx="55">
                  <c:v>371.04129881107485</c:v>
                </c:pt>
                <c:pt idx="56">
                  <c:v>369.94204881107487</c:v>
                </c:pt>
                <c:pt idx="57">
                  <c:v>368.14294881107486</c:v>
                </c:pt>
                <c:pt idx="58">
                  <c:v>366.74437381107492</c:v>
                </c:pt>
                <c:pt idx="59">
                  <c:v>365.44467381107489</c:v>
                </c:pt>
                <c:pt idx="60">
                  <c:v>363.74549881107492</c:v>
                </c:pt>
                <c:pt idx="61">
                  <c:v>362.24639881107493</c:v>
                </c:pt>
                <c:pt idx="62">
                  <c:v>360.74722381107489</c:v>
                </c:pt>
                <c:pt idx="63">
                  <c:v>358.64812381107487</c:v>
                </c:pt>
                <c:pt idx="64">
                  <c:v>356.94902381107488</c:v>
                </c:pt>
                <c:pt idx="65">
                  <c:v>355.4498488110749</c:v>
                </c:pt>
                <c:pt idx="66">
                  <c:v>353.35074881107488</c:v>
                </c:pt>
                <c:pt idx="67">
                  <c:v>351.65164881107489</c:v>
                </c:pt>
                <c:pt idx="68">
                  <c:v>349.55254881107487</c:v>
                </c:pt>
                <c:pt idx="69">
                  <c:v>347.1534488110749</c:v>
                </c:pt>
                <c:pt idx="70">
                  <c:v>344.85434881107489</c:v>
                </c:pt>
                <c:pt idx="71">
                  <c:v>342.75517381107488</c:v>
                </c:pt>
                <c:pt idx="72">
                  <c:v>340.05607381107484</c:v>
                </c:pt>
                <c:pt idx="73">
                  <c:v>337.1570488110749</c:v>
                </c:pt>
                <c:pt idx="74">
                  <c:v>334.45787381107488</c:v>
                </c:pt>
                <c:pt idx="75">
                  <c:v>330.95877381107488</c:v>
                </c:pt>
                <c:pt idx="76">
                  <c:v>327.45974881107492</c:v>
                </c:pt>
                <c:pt idx="77">
                  <c:v>323.56057381107485</c:v>
                </c:pt>
                <c:pt idx="78">
                  <c:v>318.86147381107486</c:v>
                </c:pt>
                <c:pt idx="79">
                  <c:v>313.56244881107489</c:v>
                </c:pt>
                <c:pt idx="80">
                  <c:v>307.36327381107486</c:v>
                </c:pt>
                <c:pt idx="81">
                  <c:v>299.06417381107485</c:v>
                </c:pt>
                <c:pt idx="82">
                  <c:v>287.26514881107488</c:v>
                </c:pt>
                <c:pt idx="83">
                  <c:v>269.26589881107492</c:v>
                </c:pt>
                <c:pt idx="84">
                  <c:v>239.16672381107492</c:v>
                </c:pt>
                <c:pt idx="85">
                  <c:v>189.86739881107491</c:v>
                </c:pt>
                <c:pt idx="86">
                  <c:v>129.06807381107492</c:v>
                </c:pt>
                <c:pt idx="87">
                  <c:v>66.768673811074919</c:v>
                </c:pt>
                <c:pt idx="88">
                  <c:v>30.768973811074918</c:v>
                </c:pt>
                <c:pt idx="89">
                  <c:v>17.768898811074919</c:v>
                </c:pt>
                <c:pt idx="90">
                  <c:v>13.068823811074921</c:v>
                </c:pt>
                <c:pt idx="91">
                  <c:v>9.76897381107492</c:v>
                </c:pt>
                <c:pt idx="92">
                  <c:v>9.4689738110749193</c:v>
                </c:pt>
                <c:pt idx="93">
                  <c:v>9.4689738110749193</c:v>
                </c:pt>
                <c:pt idx="94">
                  <c:v>9.4689738110749193</c:v>
                </c:pt>
                <c:pt idx="95">
                  <c:v>9.4689738110749193</c:v>
                </c:pt>
                <c:pt idx="96">
                  <c:v>9.1689738110749186</c:v>
                </c:pt>
                <c:pt idx="97">
                  <c:v>9.1689738110749186</c:v>
                </c:pt>
                <c:pt idx="98">
                  <c:v>9.1689738110749186</c:v>
                </c:pt>
                <c:pt idx="99">
                  <c:v>2.168973811074919</c:v>
                </c:pt>
              </c:numCache>
            </c:numRef>
          </c:xVal>
          <c:yVal>
            <c:numRef>
              <c:f>'STC計算（1～4ST)'!$G$7:$G$106</c:f>
              <c:numCache>
                <c:formatCode>General</c:formatCode>
                <c:ptCount val="100"/>
                <c:pt idx="0">
                  <c:v>0.59106840390879511</c:v>
                </c:pt>
                <c:pt idx="1">
                  <c:v>0.59106840390879511</c:v>
                </c:pt>
                <c:pt idx="2">
                  <c:v>0.71106840390879511</c:v>
                </c:pt>
                <c:pt idx="3">
                  <c:v>0.73106840390879513</c:v>
                </c:pt>
                <c:pt idx="4">
                  <c:v>0.76106840390879515</c:v>
                </c:pt>
                <c:pt idx="5">
                  <c:v>0.78106840390879506</c:v>
                </c:pt>
                <c:pt idx="6">
                  <c:v>0.81106840390879509</c:v>
                </c:pt>
                <c:pt idx="7">
                  <c:v>0.84106840390879511</c:v>
                </c:pt>
                <c:pt idx="8">
                  <c:v>0.88106840390879515</c:v>
                </c:pt>
                <c:pt idx="9">
                  <c:v>0.92106840390879519</c:v>
                </c:pt>
                <c:pt idx="10">
                  <c:v>0.961068403908795</c:v>
                </c:pt>
                <c:pt idx="11">
                  <c:v>1.0010684039087949</c:v>
                </c:pt>
                <c:pt idx="12">
                  <c:v>1.051068403908795</c:v>
                </c:pt>
                <c:pt idx="13">
                  <c:v>1.101068403908795</c:v>
                </c:pt>
                <c:pt idx="14">
                  <c:v>1.1510684039087951</c:v>
                </c:pt>
                <c:pt idx="15">
                  <c:v>1.2110684039087949</c:v>
                </c:pt>
                <c:pt idx="16">
                  <c:v>1.2710684039087949</c:v>
                </c:pt>
                <c:pt idx="17">
                  <c:v>1.331068403908795</c:v>
                </c:pt>
                <c:pt idx="18">
                  <c:v>1.391068403908795</c:v>
                </c:pt>
                <c:pt idx="19">
                  <c:v>1.4610684039087949</c:v>
                </c:pt>
                <c:pt idx="20">
                  <c:v>1.531068403908795</c:v>
                </c:pt>
                <c:pt idx="21">
                  <c:v>1.601068403908795</c:v>
                </c:pt>
                <c:pt idx="22">
                  <c:v>1.6710684039087951</c:v>
                </c:pt>
                <c:pt idx="23">
                  <c:v>1.7510684039087949</c:v>
                </c:pt>
                <c:pt idx="24">
                  <c:v>1.831068403908795</c:v>
                </c:pt>
                <c:pt idx="25">
                  <c:v>1.9010684039087951</c:v>
                </c:pt>
                <c:pt idx="26">
                  <c:v>1.9810684039087949</c:v>
                </c:pt>
                <c:pt idx="27">
                  <c:v>2.0710684039087948</c:v>
                </c:pt>
                <c:pt idx="28">
                  <c:v>2.1610684039087951</c:v>
                </c:pt>
                <c:pt idx="29">
                  <c:v>2.2410684039087947</c:v>
                </c:pt>
                <c:pt idx="30">
                  <c:v>2.331068403908795</c:v>
                </c:pt>
                <c:pt idx="31">
                  <c:v>2.4210684039087953</c:v>
                </c:pt>
                <c:pt idx="32">
                  <c:v>2.5110684039087952</c:v>
                </c:pt>
                <c:pt idx="33">
                  <c:v>2.601068403908795</c:v>
                </c:pt>
                <c:pt idx="34">
                  <c:v>2.7010684039087947</c:v>
                </c:pt>
                <c:pt idx="35">
                  <c:v>2.7910684039087954</c:v>
                </c:pt>
                <c:pt idx="36">
                  <c:v>2.891068403908795</c:v>
                </c:pt>
                <c:pt idx="37">
                  <c:v>2.9910684039087947</c:v>
                </c:pt>
                <c:pt idx="38">
                  <c:v>3.0810684039087954</c:v>
                </c:pt>
                <c:pt idx="39">
                  <c:v>3.1910684039087949</c:v>
                </c:pt>
                <c:pt idx="40">
                  <c:v>3.2910684039087954</c:v>
                </c:pt>
                <c:pt idx="41">
                  <c:v>3.391068403908795</c:v>
                </c:pt>
                <c:pt idx="42">
                  <c:v>3.4910684039087947</c:v>
                </c:pt>
                <c:pt idx="43">
                  <c:v>3.601068403908795</c:v>
                </c:pt>
                <c:pt idx="44">
                  <c:v>3.7010684039087947</c:v>
                </c:pt>
                <c:pt idx="45">
                  <c:v>3.811068403908795</c:v>
                </c:pt>
                <c:pt idx="46">
                  <c:v>3.9210684039087953</c:v>
                </c:pt>
                <c:pt idx="47">
                  <c:v>4.0210684039087949</c:v>
                </c:pt>
                <c:pt idx="48">
                  <c:v>4.2210684039087951</c:v>
                </c:pt>
                <c:pt idx="49">
                  <c:v>4.2410684039087947</c:v>
                </c:pt>
                <c:pt idx="50">
                  <c:v>4.3410684039087952</c:v>
                </c:pt>
                <c:pt idx="51">
                  <c:v>4.4610684039087953</c:v>
                </c:pt>
                <c:pt idx="52">
                  <c:v>4.5710684039087948</c:v>
                </c:pt>
                <c:pt idx="53">
                  <c:v>4.6810684039087951</c:v>
                </c:pt>
                <c:pt idx="54">
                  <c:v>4.7910684039087954</c:v>
                </c:pt>
                <c:pt idx="55">
                  <c:v>4.9110684039087955</c:v>
                </c:pt>
                <c:pt idx="56">
                  <c:v>5.0110684039087952</c:v>
                </c:pt>
                <c:pt idx="57">
                  <c:v>5.1310684039087953</c:v>
                </c:pt>
                <c:pt idx="58">
                  <c:v>5.3210684039087957</c:v>
                </c:pt>
                <c:pt idx="59">
                  <c:v>5.3610684039087948</c:v>
                </c:pt>
                <c:pt idx="60">
                  <c:v>5.4710684039087951</c:v>
                </c:pt>
                <c:pt idx="61">
                  <c:v>5.5910684039087952</c:v>
                </c:pt>
                <c:pt idx="62">
                  <c:v>5.7010684039087955</c:v>
                </c:pt>
                <c:pt idx="63">
                  <c:v>5.8210684039087957</c:v>
                </c:pt>
                <c:pt idx="64">
                  <c:v>5.9410684039087949</c:v>
                </c:pt>
                <c:pt idx="65">
                  <c:v>6.0510684039087952</c:v>
                </c:pt>
                <c:pt idx="66">
                  <c:v>6.1710684039087953</c:v>
                </c:pt>
                <c:pt idx="67">
                  <c:v>6.2910684039087954</c:v>
                </c:pt>
                <c:pt idx="68">
                  <c:v>6.4110684039087955</c:v>
                </c:pt>
                <c:pt idx="69">
                  <c:v>6.5310684039087956</c:v>
                </c:pt>
                <c:pt idx="70">
                  <c:v>6.6510684039087948</c:v>
                </c:pt>
                <c:pt idx="71">
                  <c:v>6.7610684039087952</c:v>
                </c:pt>
                <c:pt idx="72">
                  <c:v>6.8810684039087953</c:v>
                </c:pt>
                <c:pt idx="73">
                  <c:v>7.0110684039087952</c:v>
                </c:pt>
                <c:pt idx="74">
                  <c:v>7.1210684039087955</c:v>
                </c:pt>
                <c:pt idx="75">
                  <c:v>7.2410684039087956</c:v>
                </c:pt>
                <c:pt idx="76">
                  <c:v>7.3710684039087955</c:v>
                </c:pt>
                <c:pt idx="77">
                  <c:v>7.4810684039087949</c:v>
                </c:pt>
                <c:pt idx="78">
                  <c:v>7.601068403908795</c:v>
                </c:pt>
                <c:pt idx="79">
                  <c:v>7.7310684039087949</c:v>
                </c:pt>
                <c:pt idx="80">
                  <c:v>7.8410684039087952</c:v>
                </c:pt>
                <c:pt idx="81">
                  <c:v>7.9610684039087953</c:v>
                </c:pt>
                <c:pt idx="82">
                  <c:v>8.0910684039087943</c:v>
                </c:pt>
                <c:pt idx="83">
                  <c:v>8.191068403908794</c:v>
                </c:pt>
                <c:pt idx="84">
                  <c:v>8.3010684039087952</c:v>
                </c:pt>
                <c:pt idx="85">
                  <c:v>8.391068403908795</c:v>
                </c:pt>
                <c:pt idx="86">
                  <c:v>8.4810684039087949</c:v>
                </c:pt>
                <c:pt idx="87">
                  <c:v>8.561068403908795</c:v>
                </c:pt>
                <c:pt idx="88">
                  <c:v>8.6010684039087941</c:v>
                </c:pt>
                <c:pt idx="89">
                  <c:v>8.5910684039087943</c:v>
                </c:pt>
                <c:pt idx="90">
                  <c:v>8.5810684039087946</c:v>
                </c:pt>
                <c:pt idx="91">
                  <c:v>8.6010684039087941</c:v>
                </c:pt>
                <c:pt idx="92">
                  <c:v>8.6010684039087941</c:v>
                </c:pt>
                <c:pt idx="93">
                  <c:v>8.6010684039087941</c:v>
                </c:pt>
                <c:pt idx="94">
                  <c:v>8.6010684039087941</c:v>
                </c:pt>
                <c:pt idx="95">
                  <c:v>8.6010684039087941</c:v>
                </c:pt>
                <c:pt idx="96">
                  <c:v>8.6010684039087941</c:v>
                </c:pt>
                <c:pt idx="97">
                  <c:v>8.6010684039087941</c:v>
                </c:pt>
                <c:pt idx="98">
                  <c:v>8.6010684039087941</c:v>
                </c:pt>
                <c:pt idx="99">
                  <c:v>8.6010684039087941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'STC計算（1～4ST)'!$A$112</c:f>
              <c:strCache>
                <c:ptCount val="1"/>
                <c:pt idx="0">
                  <c:v>【STC換算】ST4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ysDot"/>
            </a:ln>
          </c:spPr>
          <c:marker>
            <c:symbol val="none"/>
          </c:marker>
          <c:xVal>
            <c:numRef>
              <c:f>'STC計算（1～4ST)'!$K$7:$K$106</c:f>
              <c:numCache>
                <c:formatCode>General</c:formatCode>
                <c:ptCount val="100"/>
                <c:pt idx="0">
                  <c:v>407.7105886047774</c:v>
                </c:pt>
                <c:pt idx="1">
                  <c:v>407.7105886047774</c:v>
                </c:pt>
                <c:pt idx="2">
                  <c:v>406.51148860477736</c:v>
                </c:pt>
                <c:pt idx="3">
                  <c:v>406.21163860477742</c:v>
                </c:pt>
                <c:pt idx="4">
                  <c:v>405.91186360477741</c:v>
                </c:pt>
                <c:pt idx="5">
                  <c:v>405.91201360477737</c:v>
                </c:pt>
                <c:pt idx="6">
                  <c:v>405.61223860477736</c:v>
                </c:pt>
                <c:pt idx="7">
                  <c:v>405.31246360477735</c:v>
                </c:pt>
                <c:pt idx="8">
                  <c:v>405.01276360477738</c:v>
                </c:pt>
                <c:pt idx="9">
                  <c:v>404.7130636047774</c:v>
                </c:pt>
                <c:pt idx="10">
                  <c:v>404.11336360477736</c:v>
                </c:pt>
                <c:pt idx="11">
                  <c:v>403.81366360477739</c:v>
                </c:pt>
                <c:pt idx="12">
                  <c:v>403.21403860477739</c:v>
                </c:pt>
                <c:pt idx="13">
                  <c:v>402.91441360477739</c:v>
                </c:pt>
                <c:pt idx="14">
                  <c:v>402.31486360477737</c:v>
                </c:pt>
                <c:pt idx="15">
                  <c:v>401.51523860477738</c:v>
                </c:pt>
                <c:pt idx="16">
                  <c:v>401.21568860477737</c:v>
                </c:pt>
                <c:pt idx="17">
                  <c:v>400.61613860477735</c:v>
                </c:pt>
                <c:pt idx="18">
                  <c:v>399.71658860477737</c:v>
                </c:pt>
                <c:pt idx="19">
                  <c:v>399.11711360477739</c:v>
                </c:pt>
                <c:pt idx="20">
                  <c:v>398.51763860477735</c:v>
                </c:pt>
                <c:pt idx="21">
                  <c:v>397.61816360477735</c:v>
                </c:pt>
                <c:pt idx="22">
                  <c:v>397.01876360477735</c:v>
                </c:pt>
                <c:pt idx="23">
                  <c:v>396.11928860477735</c:v>
                </c:pt>
                <c:pt idx="24">
                  <c:v>395.31988860477736</c:v>
                </c:pt>
                <c:pt idx="25">
                  <c:v>394.4204886047774</c:v>
                </c:pt>
                <c:pt idx="26">
                  <c:v>393.52108860477733</c:v>
                </c:pt>
                <c:pt idx="27">
                  <c:v>392.32168860477736</c:v>
                </c:pt>
                <c:pt idx="28">
                  <c:v>391.42236360477739</c:v>
                </c:pt>
                <c:pt idx="29">
                  <c:v>390.52296360477737</c:v>
                </c:pt>
                <c:pt idx="30">
                  <c:v>389.6236386047774</c:v>
                </c:pt>
                <c:pt idx="31">
                  <c:v>388.52431360477738</c:v>
                </c:pt>
                <c:pt idx="32">
                  <c:v>387.32498860477739</c:v>
                </c:pt>
                <c:pt idx="33">
                  <c:v>386.12573860477738</c:v>
                </c:pt>
                <c:pt idx="34">
                  <c:v>384.62641360477738</c:v>
                </c:pt>
                <c:pt idx="35">
                  <c:v>383.4270886047774</c:v>
                </c:pt>
                <c:pt idx="36">
                  <c:v>382.32783860477736</c:v>
                </c:pt>
                <c:pt idx="37">
                  <c:v>381.42858860477736</c:v>
                </c:pt>
                <c:pt idx="38">
                  <c:v>380.22933860477741</c:v>
                </c:pt>
                <c:pt idx="39">
                  <c:v>378.73008860477739</c:v>
                </c:pt>
                <c:pt idx="40">
                  <c:v>377.23083860477738</c:v>
                </c:pt>
                <c:pt idx="41">
                  <c:v>375.83158860477738</c:v>
                </c:pt>
                <c:pt idx="42">
                  <c:v>374.33233860477736</c:v>
                </c:pt>
                <c:pt idx="43">
                  <c:v>372.83316360477738</c:v>
                </c:pt>
                <c:pt idx="44">
                  <c:v>371.33391360477736</c:v>
                </c:pt>
                <c:pt idx="45">
                  <c:v>369.6347386047774</c:v>
                </c:pt>
                <c:pt idx="46">
                  <c:v>368.13556360477736</c:v>
                </c:pt>
                <c:pt idx="47">
                  <c:v>366.33631360477739</c:v>
                </c:pt>
                <c:pt idx="48">
                  <c:v>363.13781360477736</c:v>
                </c:pt>
                <c:pt idx="49">
                  <c:v>362.53796360477736</c:v>
                </c:pt>
                <c:pt idx="50">
                  <c:v>360.73871360477739</c:v>
                </c:pt>
                <c:pt idx="51">
                  <c:v>358.63961360477737</c:v>
                </c:pt>
                <c:pt idx="52">
                  <c:v>356.64043860477739</c:v>
                </c:pt>
                <c:pt idx="53">
                  <c:v>354.54126360477733</c:v>
                </c:pt>
                <c:pt idx="54">
                  <c:v>352.14208860477737</c:v>
                </c:pt>
                <c:pt idx="55">
                  <c:v>349.54298860477735</c:v>
                </c:pt>
                <c:pt idx="56">
                  <c:v>346.84373860477734</c:v>
                </c:pt>
                <c:pt idx="57">
                  <c:v>343.94456360477739</c:v>
                </c:pt>
                <c:pt idx="58">
                  <c:v>341.2454636047774</c:v>
                </c:pt>
                <c:pt idx="59">
                  <c:v>338.04628860477737</c:v>
                </c:pt>
                <c:pt idx="60">
                  <c:v>334.1471886047774</c:v>
                </c:pt>
                <c:pt idx="61">
                  <c:v>330.34808860477739</c:v>
                </c:pt>
                <c:pt idx="62">
                  <c:v>326.24891360477739</c:v>
                </c:pt>
                <c:pt idx="63">
                  <c:v>320.94973860477739</c:v>
                </c:pt>
                <c:pt idx="64">
                  <c:v>314.75063860477741</c:v>
                </c:pt>
                <c:pt idx="65">
                  <c:v>307.95146360477736</c:v>
                </c:pt>
                <c:pt idx="66">
                  <c:v>304.65236360477735</c:v>
                </c:pt>
                <c:pt idx="67">
                  <c:v>302.65326360477735</c:v>
                </c:pt>
                <c:pt idx="68">
                  <c:v>300.25408860477739</c:v>
                </c:pt>
                <c:pt idx="69">
                  <c:v>297.85498860477736</c:v>
                </c:pt>
                <c:pt idx="70">
                  <c:v>295.2558886047774</c:v>
                </c:pt>
                <c:pt idx="71">
                  <c:v>292.55678860477735</c:v>
                </c:pt>
                <c:pt idx="72">
                  <c:v>289.95761360477741</c:v>
                </c:pt>
                <c:pt idx="73">
                  <c:v>286.95851360477741</c:v>
                </c:pt>
                <c:pt idx="74">
                  <c:v>284.05941360477738</c:v>
                </c:pt>
                <c:pt idx="75">
                  <c:v>280.46031360477741</c:v>
                </c:pt>
                <c:pt idx="76">
                  <c:v>276.96121360477741</c:v>
                </c:pt>
                <c:pt idx="77">
                  <c:v>273.06203860477734</c:v>
                </c:pt>
                <c:pt idx="78">
                  <c:v>268.36301360477734</c:v>
                </c:pt>
                <c:pt idx="79">
                  <c:v>263.66391360477735</c:v>
                </c:pt>
                <c:pt idx="80">
                  <c:v>258.36473860477736</c:v>
                </c:pt>
                <c:pt idx="81">
                  <c:v>251.26563860477742</c:v>
                </c:pt>
                <c:pt idx="82">
                  <c:v>242.06661360477744</c:v>
                </c:pt>
                <c:pt idx="83">
                  <c:v>230.26743860477742</c:v>
                </c:pt>
                <c:pt idx="84">
                  <c:v>211.36826360477741</c:v>
                </c:pt>
                <c:pt idx="85">
                  <c:v>180.36901360477742</c:v>
                </c:pt>
                <c:pt idx="86">
                  <c:v>139.96968860477745</c:v>
                </c:pt>
                <c:pt idx="87">
                  <c:v>83.570288604777417</c:v>
                </c:pt>
                <c:pt idx="88">
                  <c:v>36.370363604777424</c:v>
                </c:pt>
                <c:pt idx="89">
                  <c:v>18.970363604777418</c:v>
                </c:pt>
                <c:pt idx="90">
                  <c:v>13.070288604777417</c:v>
                </c:pt>
                <c:pt idx="91">
                  <c:v>9.7703636047774154</c:v>
                </c:pt>
                <c:pt idx="92">
                  <c:v>9.1703636047774157</c:v>
                </c:pt>
                <c:pt idx="93">
                  <c:v>9.1703636047774157</c:v>
                </c:pt>
                <c:pt idx="94">
                  <c:v>9.1703636047774157</c:v>
                </c:pt>
                <c:pt idx="95">
                  <c:v>9.1703636047774157</c:v>
                </c:pt>
                <c:pt idx="96">
                  <c:v>9.1703636047774157</c:v>
                </c:pt>
                <c:pt idx="97">
                  <c:v>9.1703636047774157</c:v>
                </c:pt>
                <c:pt idx="98">
                  <c:v>9.1703636047774157</c:v>
                </c:pt>
                <c:pt idx="99">
                  <c:v>2.1703636047774166</c:v>
                </c:pt>
              </c:numCache>
            </c:numRef>
          </c:xVal>
          <c:yVal>
            <c:numRef>
              <c:f>'STC計算（1～4ST)'!$J$7:$J$106</c:f>
              <c:numCache>
                <c:formatCode>General</c:formatCode>
                <c:ptCount val="100"/>
                <c:pt idx="0">
                  <c:v>0.58763735070575496</c:v>
                </c:pt>
                <c:pt idx="1">
                  <c:v>0.58763735070575496</c:v>
                </c:pt>
                <c:pt idx="2">
                  <c:v>0.70763735070575495</c:v>
                </c:pt>
                <c:pt idx="3">
                  <c:v>0.72763735070575497</c:v>
                </c:pt>
                <c:pt idx="4">
                  <c:v>0.757637350705755</c:v>
                </c:pt>
                <c:pt idx="5">
                  <c:v>0.7776373507057549</c:v>
                </c:pt>
                <c:pt idx="6">
                  <c:v>0.80763735070575493</c:v>
                </c:pt>
                <c:pt idx="7">
                  <c:v>0.83763735070575496</c:v>
                </c:pt>
                <c:pt idx="8">
                  <c:v>0.87763735070575499</c:v>
                </c:pt>
                <c:pt idx="9">
                  <c:v>0.91763735070575503</c:v>
                </c:pt>
                <c:pt idx="10">
                  <c:v>0.95763735070575484</c:v>
                </c:pt>
                <c:pt idx="11">
                  <c:v>0.99763735070575488</c:v>
                </c:pt>
                <c:pt idx="12">
                  <c:v>1.0476373507057548</c:v>
                </c:pt>
                <c:pt idx="13">
                  <c:v>1.0976373507057549</c:v>
                </c:pt>
                <c:pt idx="14">
                  <c:v>1.1576373507057549</c:v>
                </c:pt>
                <c:pt idx="15">
                  <c:v>1.2076373507057547</c:v>
                </c:pt>
                <c:pt idx="16">
                  <c:v>1.2676373507057548</c:v>
                </c:pt>
                <c:pt idx="17">
                  <c:v>1.3276373507057548</c:v>
                </c:pt>
                <c:pt idx="18">
                  <c:v>1.3876373507057549</c:v>
                </c:pt>
                <c:pt idx="19">
                  <c:v>1.4576373507057547</c:v>
                </c:pt>
                <c:pt idx="20">
                  <c:v>1.5276373507057548</c:v>
                </c:pt>
                <c:pt idx="21">
                  <c:v>1.5976373507057549</c:v>
                </c:pt>
                <c:pt idx="22">
                  <c:v>1.6776373507057549</c:v>
                </c:pt>
                <c:pt idx="23">
                  <c:v>1.7476373507057548</c:v>
                </c:pt>
                <c:pt idx="24">
                  <c:v>1.8276373507057548</c:v>
                </c:pt>
                <c:pt idx="25">
                  <c:v>1.9076373507057549</c:v>
                </c:pt>
                <c:pt idx="26">
                  <c:v>1.9876373507057545</c:v>
                </c:pt>
                <c:pt idx="27">
                  <c:v>2.0676373507057546</c:v>
                </c:pt>
                <c:pt idx="28">
                  <c:v>2.1576373507057549</c:v>
                </c:pt>
                <c:pt idx="29">
                  <c:v>2.2376373507057545</c:v>
                </c:pt>
                <c:pt idx="30">
                  <c:v>2.3276373507057548</c:v>
                </c:pt>
                <c:pt idx="31">
                  <c:v>2.4176373507057551</c:v>
                </c:pt>
                <c:pt idx="32">
                  <c:v>2.507637350705755</c:v>
                </c:pt>
                <c:pt idx="33">
                  <c:v>2.6076373507057546</c:v>
                </c:pt>
                <c:pt idx="34">
                  <c:v>2.6976373507057545</c:v>
                </c:pt>
                <c:pt idx="35">
                  <c:v>2.7876373507057552</c:v>
                </c:pt>
                <c:pt idx="36">
                  <c:v>2.8876373507057549</c:v>
                </c:pt>
                <c:pt idx="37">
                  <c:v>2.9876373507057545</c:v>
                </c:pt>
                <c:pt idx="38">
                  <c:v>3.0876373507057551</c:v>
                </c:pt>
                <c:pt idx="39">
                  <c:v>3.1876373507057547</c:v>
                </c:pt>
                <c:pt idx="40">
                  <c:v>3.2876373507057552</c:v>
                </c:pt>
                <c:pt idx="41">
                  <c:v>3.3876373507057549</c:v>
                </c:pt>
                <c:pt idx="42">
                  <c:v>3.4876373507057545</c:v>
                </c:pt>
                <c:pt idx="43">
                  <c:v>3.5976373507057549</c:v>
                </c:pt>
                <c:pt idx="44">
                  <c:v>3.6976373507057545</c:v>
                </c:pt>
                <c:pt idx="45">
                  <c:v>3.8076373507057548</c:v>
                </c:pt>
                <c:pt idx="46">
                  <c:v>3.9176373507057551</c:v>
                </c:pt>
                <c:pt idx="47">
                  <c:v>4.0176373507057548</c:v>
                </c:pt>
                <c:pt idx="48">
                  <c:v>4.217637350705755</c:v>
                </c:pt>
                <c:pt idx="49">
                  <c:v>4.2376373507057545</c:v>
                </c:pt>
                <c:pt idx="50">
                  <c:v>4.3376373507057551</c:v>
                </c:pt>
                <c:pt idx="51">
                  <c:v>4.4576373507057552</c:v>
                </c:pt>
                <c:pt idx="52">
                  <c:v>4.5676373507057546</c:v>
                </c:pt>
                <c:pt idx="53">
                  <c:v>4.6776373507057549</c:v>
                </c:pt>
                <c:pt idx="54">
                  <c:v>4.7876373507057552</c:v>
                </c:pt>
                <c:pt idx="55">
                  <c:v>4.9076373507057554</c:v>
                </c:pt>
                <c:pt idx="56">
                  <c:v>5.007637350705755</c:v>
                </c:pt>
                <c:pt idx="57">
                  <c:v>5.1176373507057553</c:v>
                </c:pt>
                <c:pt idx="58">
                  <c:v>5.2376373507057554</c:v>
                </c:pt>
                <c:pt idx="59">
                  <c:v>5.3476373507057549</c:v>
                </c:pt>
                <c:pt idx="60">
                  <c:v>5.467637350705755</c:v>
                </c:pt>
                <c:pt idx="61">
                  <c:v>5.5876373507057551</c:v>
                </c:pt>
                <c:pt idx="62">
                  <c:v>5.6976373507057554</c:v>
                </c:pt>
                <c:pt idx="63">
                  <c:v>5.8076373507057548</c:v>
                </c:pt>
                <c:pt idx="64">
                  <c:v>5.9276373507057549</c:v>
                </c:pt>
                <c:pt idx="65">
                  <c:v>6.0376373507057552</c:v>
                </c:pt>
                <c:pt idx="66">
                  <c:v>6.1576373507057554</c:v>
                </c:pt>
                <c:pt idx="67">
                  <c:v>6.2776373507057555</c:v>
                </c:pt>
                <c:pt idx="68">
                  <c:v>6.3876373507057549</c:v>
                </c:pt>
                <c:pt idx="69">
                  <c:v>6.507637350705755</c:v>
                </c:pt>
                <c:pt idx="70">
                  <c:v>6.6276373507057551</c:v>
                </c:pt>
                <c:pt idx="71">
                  <c:v>6.7476373507057552</c:v>
                </c:pt>
                <c:pt idx="72">
                  <c:v>6.8576373507057546</c:v>
                </c:pt>
                <c:pt idx="73">
                  <c:v>6.9776373507057547</c:v>
                </c:pt>
                <c:pt idx="74">
                  <c:v>7.0976373507057549</c:v>
                </c:pt>
                <c:pt idx="75">
                  <c:v>7.217637350705755</c:v>
                </c:pt>
                <c:pt idx="76">
                  <c:v>7.3376373507057551</c:v>
                </c:pt>
                <c:pt idx="77">
                  <c:v>7.4476373507057554</c:v>
                </c:pt>
                <c:pt idx="78">
                  <c:v>7.5776373507057553</c:v>
                </c:pt>
                <c:pt idx="79">
                  <c:v>7.6976373507057554</c:v>
                </c:pt>
                <c:pt idx="80">
                  <c:v>7.8076373507057548</c:v>
                </c:pt>
                <c:pt idx="81">
                  <c:v>7.9276373507057549</c:v>
                </c:pt>
                <c:pt idx="82">
                  <c:v>8.0576373507057539</c:v>
                </c:pt>
                <c:pt idx="83">
                  <c:v>8.1676373507057551</c:v>
                </c:pt>
                <c:pt idx="84">
                  <c:v>8.2776373507057546</c:v>
                </c:pt>
                <c:pt idx="85">
                  <c:v>8.3776373507057542</c:v>
                </c:pt>
                <c:pt idx="86">
                  <c:v>8.4676373507057541</c:v>
                </c:pt>
                <c:pt idx="87">
                  <c:v>8.5476373507057541</c:v>
                </c:pt>
                <c:pt idx="88">
                  <c:v>8.5576373507057539</c:v>
                </c:pt>
                <c:pt idx="89">
                  <c:v>8.5576373507057539</c:v>
                </c:pt>
                <c:pt idx="90">
                  <c:v>8.5476373507057541</c:v>
                </c:pt>
                <c:pt idx="91">
                  <c:v>8.5576373507057539</c:v>
                </c:pt>
                <c:pt idx="92">
                  <c:v>8.5576373507057539</c:v>
                </c:pt>
                <c:pt idx="93">
                  <c:v>8.5576373507057539</c:v>
                </c:pt>
                <c:pt idx="94">
                  <c:v>8.5576373507057539</c:v>
                </c:pt>
                <c:pt idx="95">
                  <c:v>8.5576373507057539</c:v>
                </c:pt>
                <c:pt idx="96">
                  <c:v>8.5576373507057539</c:v>
                </c:pt>
                <c:pt idx="97">
                  <c:v>8.5576373507057539</c:v>
                </c:pt>
                <c:pt idx="98">
                  <c:v>8.5576373507057539</c:v>
                </c:pt>
                <c:pt idx="99">
                  <c:v>8.5576373507057539</c:v>
                </c:pt>
              </c:numCache>
            </c:numRef>
          </c:yVal>
          <c:smooth val="1"/>
        </c:ser>
        <c:ser>
          <c:idx val="8"/>
          <c:order val="4"/>
          <c:tx>
            <c:strRef>
              <c:f>'STC計算（5～8ST）'!$A$109</c:f>
              <c:strCache>
                <c:ptCount val="1"/>
                <c:pt idx="0">
                  <c:v>【STC換算】ST5</c:v>
                </c:pt>
              </c:strCache>
            </c:strRef>
          </c:tx>
          <c:spPr>
            <a:ln w="12700">
              <a:solidFill>
                <a:srgbClr val="CC00FF"/>
              </a:solidFill>
              <a:prstDash val="sysDot"/>
            </a:ln>
          </c:spPr>
          <c:marker>
            <c:symbol val="none"/>
          </c:marker>
          <c:xVal>
            <c:numRef>
              <c:f>'STC計算（5～8ST）'!$B$7:$B$106</c:f>
              <c:numCache>
                <c:formatCode>General</c:formatCode>
                <c:ptCount val="100"/>
                <c:pt idx="0">
                  <c:v>409.70974370792618</c:v>
                </c:pt>
                <c:pt idx="1">
                  <c:v>409.70974370792618</c:v>
                </c:pt>
                <c:pt idx="2">
                  <c:v>409.11056870792612</c:v>
                </c:pt>
                <c:pt idx="3">
                  <c:v>408.81071870792613</c:v>
                </c:pt>
                <c:pt idx="4">
                  <c:v>408.51094370792612</c:v>
                </c:pt>
                <c:pt idx="5">
                  <c:v>408.51109370792608</c:v>
                </c:pt>
                <c:pt idx="6">
                  <c:v>408.21131870792613</c:v>
                </c:pt>
                <c:pt idx="7">
                  <c:v>407.91154370792611</c:v>
                </c:pt>
                <c:pt idx="8">
                  <c:v>407.71176870792613</c:v>
                </c:pt>
                <c:pt idx="9">
                  <c:v>407.41206870792615</c:v>
                </c:pt>
                <c:pt idx="10">
                  <c:v>407.11236870792612</c:v>
                </c:pt>
                <c:pt idx="11">
                  <c:v>406.81266870792609</c:v>
                </c:pt>
                <c:pt idx="12">
                  <c:v>406.5130437079261</c:v>
                </c:pt>
                <c:pt idx="13">
                  <c:v>406.21341870792617</c:v>
                </c:pt>
                <c:pt idx="14">
                  <c:v>405.61379370792611</c:v>
                </c:pt>
                <c:pt idx="15">
                  <c:v>405.31416870792611</c:v>
                </c:pt>
                <c:pt idx="16">
                  <c:v>404.71461870792615</c:v>
                </c:pt>
                <c:pt idx="17">
                  <c:v>404.41506870792614</c:v>
                </c:pt>
                <c:pt idx="18">
                  <c:v>403.8155937079261</c:v>
                </c:pt>
                <c:pt idx="19">
                  <c:v>403.21604370792613</c:v>
                </c:pt>
                <c:pt idx="20">
                  <c:v>402.91656870792616</c:v>
                </c:pt>
                <c:pt idx="21">
                  <c:v>402.31709370792612</c:v>
                </c:pt>
                <c:pt idx="22">
                  <c:v>401.51761870792609</c:v>
                </c:pt>
                <c:pt idx="23">
                  <c:v>401.21814370792617</c:v>
                </c:pt>
                <c:pt idx="24">
                  <c:v>400.3187437079261</c:v>
                </c:pt>
                <c:pt idx="25">
                  <c:v>399.71934370792616</c:v>
                </c:pt>
                <c:pt idx="26">
                  <c:v>399.11994370792615</c:v>
                </c:pt>
                <c:pt idx="27">
                  <c:v>398.52054370792609</c:v>
                </c:pt>
                <c:pt idx="28">
                  <c:v>397.62121870792612</c:v>
                </c:pt>
                <c:pt idx="29">
                  <c:v>397.02181870792612</c:v>
                </c:pt>
                <c:pt idx="30">
                  <c:v>396.12249370792614</c:v>
                </c:pt>
                <c:pt idx="31">
                  <c:v>395.32316870792613</c:v>
                </c:pt>
                <c:pt idx="32">
                  <c:v>394.72384370792616</c:v>
                </c:pt>
                <c:pt idx="33">
                  <c:v>393.82459370792611</c:v>
                </c:pt>
                <c:pt idx="34">
                  <c:v>392.92526870792614</c:v>
                </c:pt>
                <c:pt idx="35">
                  <c:v>392.32594370792611</c:v>
                </c:pt>
                <c:pt idx="36">
                  <c:v>391.42669370792612</c:v>
                </c:pt>
                <c:pt idx="37">
                  <c:v>390.52744370792612</c:v>
                </c:pt>
                <c:pt idx="38">
                  <c:v>389.62811870792615</c:v>
                </c:pt>
                <c:pt idx="39">
                  <c:v>388.8289437079261</c:v>
                </c:pt>
                <c:pt idx="40">
                  <c:v>387.62969370792615</c:v>
                </c:pt>
                <c:pt idx="41">
                  <c:v>387.03036870792613</c:v>
                </c:pt>
                <c:pt idx="42">
                  <c:v>385.8311937079261</c:v>
                </c:pt>
                <c:pt idx="43">
                  <c:v>384.93201870792615</c:v>
                </c:pt>
                <c:pt idx="44">
                  <c:v>383.73276870792614</c:v>
                </c:pt>
                <c:pt idx="45">
                  <c:v>382.93351870792617</c:v>
                </c:pt>
                <c:pt idx="46">
                  <c:v>381.73434370792614</c:v>
                </c:pt>
                <c:pt idx="47">
                  <c:v>380.53516870792612</c:v>
                </c:pt>
                <c:pt idx="48">
                  <c:v>379.6359937079261</c:v>
                </c:pt>
                <c:pt idx="49">
                  <c:v>378.43681870792614</c:v>
                </c:pt>
                <c:pt idx="50">
                  <c:v>377.23756870792613</c:v>
                </c:pt>
                <c:pt idx="51">
                  <c:v>376.13839370792613</c:v>
                </c:pt>
                <c:pt idx="52">
                  <c:v>374.93929370792614</c:v>
                </c:pt>
                <c:pt idx="53">
                  <c:v>373.74004370792613</c:v>
                </c:pt>
                <c:pt idx="54">
                  <c:v>372.24094370792614</c:v>
                </c:pt>
                <c:pt idx="55">
                  <c:v>370.74176870792616</c:v>
                </c:pt>
                <c:pt idx="56">
                  <c:v>369.64259370792615</c:v>
                </c:pt>
                <c:pt idx="57">
                  <c:v>368.44349370792617</c:v>
                </c:pt>
                <c:pt idx="58">
                  <c:v>366.94431870792613</c:v>
                </c:pt>
                <c:pt idx="59">
                  <c:v>365.44514370792615</c:v>
                </c:pt>
                <c:pt idx="60">
                  <c:v>364.04604370792612</c:v>
                </c:pt>
                <c:pt idx="61">
                  <c:v>362.24694370792616</c:v>
                </c:pt>
                <c:pt idx="62">
                  <c:v>361.04776870792608</c:v>
                </c:pt>
                <c:pt idx="63">
                  <c:v>359.24866870792613</c:v>
                </c:pt>
                <c:pt idx="64">
                  <c:v>357.5494937079261</c:v>
                </c:pt>
                <c:pt idx="65">
                  <c:v>355.75039370792615</c:v>
                </c:pt>
                <c:pt idx="66">
                  <c:v>353.95121870792616</c:v>
                </c:pt>
                <c:pt idx="67">
                  <c:v>351.95219370792614</c:v>
                </c:pt>
                <c:pt idx="68">
                  <c:v>350.15301870792615</c:v>
                </c:pt>
                <c:pt idx="69">
                  <c:v>347.75391870792618</c:v>
                </c:pt>
                <c:pt idx="70">
                  <c:v>345.45481870792617</c:v>
                </c:pt>
                <c:pt idx="71">
                  <c:v>343.35564370792611</c:v>
                </c:pt>
                <c:pt idx="72">
                  <c:v>340.95661870792617</c:v>
                </c:pt>
                <c:pt idx="73">
                  <c:v>338.05751870792608</c:v>
                </c:pt>
                <c:pt idx="74">
                  <c:v>335.35834370792611</c:v>
                </c:pt>
                <c:pt idx="75">
                  <c:v>332.45931870792612</c:v>
                </c:pt>
                <c:pt idx="76">
                  <c:v>328.56021870792608</c:v>
                </c:pt>
                <c:pt idx="77">
                  <c:v>325.0610437079261</c:v>
                </c:pt>
                <c:pt idx="78">
                  <c:v>320.66201870792611</c:v>
                </c:pt>
                <c:pt idx="79">
                  <c:v>315.56291870792609</c:v>
                </c:pt>
                <c:pt idx="80">
                  <c:v>309.96374370792614</c:v>
                </c:pt>
                <c:pt idx="81">
                  <c:v>302.66471870792611</c:v>
                </c:pt>
                <c:pt idx="82">
                  <c:v>291.96561870792613</c:v>
                </c:pt>
                <c:pt idx="83">
                  <c:v>278.06644370792611</c:v>
                </c:pt>
                <c:pt idx="84">
                  <c:v>254.76726870792618</c:v>
                </c:pt>
                <c:pt idx="85">
                  <c:v>216.0680187079262</c:v>
                </c:pt>
                <c:pt idx="86">
                  <c:v>163.26869370792619</c:v>
                </c:pt>
                <c:pt idx="87">
                  <c:v>100.66929370792617</c:v>
                </c:pt>
                <c:pt idx="88">
                  <c:v>44.56959370792616</c:v>
                </c:pt>
                <c:pt idx="89">
                  <c:v>21.569668707926162</c:v>
                </c:pt>
                <c:pt idx="90">
                  <c:v>14.269518707926167</c:v>
                </c:pt>
                <c:pt idx="91">
                  <c:v>10.669668707926167</c:v>
                </c:pt>
                <c:pt idx="92">
                  <c:v>9.1696687079261672</c:v>
                </c:pt>
                <c:pt idx="93">
                  <c:v>9.269668707926165</c:v>
                </c:pt>
                <c:pt idx="94">
                  <c:v>9.4696687079261643</c:v>
                </c:pt>
                <c:pt idx="95">
                  <c:v>9.1696687079261672</c:v>
                </c:pt>
                <c:pt idx="96">
                  <c:v>9.1696687079261672</c:v>
                </c:pt>
                <c:pt idx="97">
                  <c:v>9.1696687079261672</c:v>
                </c:pt>
                <c:pt idx="98">
                  <c:v>9.1696687079261672</c:v>
                </c:pt>
                <c:pt idx="99">
                  <c:v>2.1696687079261672</c:v>
                </c:pt>
              </c:numCache>
            </c:numRef>
          </c:xVal>
          <c:yVal>
            <c:numRef>
              <c:f>'STC計算（5～8ST）'!$A$7:$A$106</c:f>
              <c:numCache>
                <c:formatCode>General</c:formatCode>
                <c:ptCount val="100"/>
                <c:pt idx="0">
                  <c:v>0.58935287730727504</c:v>
                </c:pt>
                <c:pt idx="1">
                  <c:v>0.58935287730727504</c:v>
                </c:pt>
                <c:pt idx="2">
                  <c:v>0.69935287730727502</c:v>
                </c:pt>
                <c:pt idx="3">
                  <c:v>0.71935287730727504</c:v>
                </c:pt>
                <c:pt idx="4">
                  <c:v>0.74935287730727507</c:v>
                </c:pt>
                <c:pt idx="5">
                  <c:v>0.76935287730727497</c:v>
                </c:pt>
                <c:pt idx="6">
                  <c:v>0.799352877307275</c:v>
                </c:pt>
                <c:pt idx="7">
                  <c:v>0.82935287730727503</c:v>
                </c:pt>
                <c:pt idx="8">
                  <c:v>0.85935287730727505</c:v>
                </c:pt>
                <c:pt idx="9">
                  <c:v>0.89935287730727509</c:v>
                </c:pt>
                <c:pt idx="10">
                  <c:v>0.9393528773072749</c:v>
                </c:pt>
                <c:pt idx="11">
                  <c:v>0.97935287730727494</c:v>
                </c:pt>
                <c:pt idx="12">
                  <c:v>1.0293528773072749</c:v>
                </c:pt>
                <c:pt idx="13">
                  <c:v>1.0793528773072749</c:v>
                </c:pt>
                <c:pt idx="14">
                  <c:v>1.129352877307275</c:v>
                </c:pt>
                <c:pt idx="15">
                  <c:v>1.179352877307275</c:v>
                </c:pt>
                <c:pt idx="16">
                  <c:v>1.2393528773072751</c:v>
                </c:pt>
                <c:pt idx="17">
                  <c:v>1.2993528773072749</c:v>
                </c:pt>
                <c:pt idx="18">
                  <c:v>1.369352877307275</c:v>
                </c:pt>
                <c:pt idx="19">
                  <c:v>1.429352877307275</c:v>
                </c:pt>
                <c:pt idx="20">
                  <c:v>1.4993528773072748</c:v>
                </c:pt>
                <c:pt idx="21">
                  <c:v>1.5693528773072749</c:v>
                </c:pt>
                <c:pt idx="22">
                  <c:v>1.639352877307275</c:v>
                </c:pt>
                <c:pt idx="23">
                  <c:v>1.709352877307275</c:v>
                </c:pt>
                <c:pt idx="24">
                  <c:v>1.7893528773072749</c:v>
                </c:pt>
                <c:pt idx="25">
                  <c:v>1.869352877307275</c:v>
                </c:pt>
                <c:pt idx="26">
                  <c:v>1.949352877307275</c:v>
                </c:pt>
                <c:pt idx="27">
                  <c:v>2.0293528773072751</c:v>
                </c:pt>
                <c:pt idx="28">
                  <c:v>2.119352877307275</c:v>
                </c:pt>
                <c:pt idx="29">
                  <c:v>2.199352877307275</c:v>
                </c:pt>
                <c:pt idx="30">
                  <c:v>2.2893528773072749</c:v>
                </c:pt>
                <c:pt idx="31">
                  <c:v>2.3793528773072747</c:v>
                </c:pt>
                <c:pt idx="32">
                  <c:v>2.4693528773072746</c:v>
                </c:pt>
                <c:pt idx="33">
                  <c:v>2.5693528773072751</c:v>
                </c:pt>
                <c:pt idx="34">
                  <c:v>2.659352877307275</c:v>
                </c:pt>
                <c:pt idx="35">
                  <c:v>2.7493528773072748</c:v>
                </c:pt>
                <c:pt idx="36">
                  <c:v>2.8493528773072745</c:v>
                </c:pt>
                <c:pt idx="37">
                  <c:v>2.949352877307275</c:v>
                </c:pt>
                <c:pt idx="38">
                  <c:v>3.0393528773072749</c:v>
                </c:pt>
                <c:pt idx="39">
                  <c:v>3.1493528773072752</c:v>
                </c:pt>
                <c:pt idx="40">
                  <c:v>3.2493528773072748</c:v>
                </c:pt>
                <c:pt idx="41">
                  <c:v>3.3393528773072747</c:v>
                </c:pt>
                <c:pt idx="42">
                  <c:v>3.449352877307275</c:v>
                </c:pt>
                <c:pt idx="43">
                  <c:v>3.5593528773072753</c:v>
                </c:pt>
                <c:pt idx="44">
                  <c:v>3.659352877307275</c:v>
                </c:pt>
                <c:pt idx="45">
                  <c:v>3.7593528773072746</c:v>
                </c:pt>
                <c:pt idx="46">
                  <c:v>3.869352877307275</c:v>
                </c:pt>
                <c:pt idx="47">
                  <c:v>3.9793528773072753</c:v>
                </c:pt>
                <c:pt idx="48">
                  <c:v>4.0893528773072747</c:v>
                </c:pt>
                <c:pt idx="49">
                  <c:v>4.199352877307275</c:v>
                </c:pt>
                <c:pt idx="50">
                  <c:v>4.2993528773072747</c:v>
                </c:pt>
                <c:pt idx="51">
                  <c:v>4.409352877307275</c:v>
                </c:pt>
                <c:pt idx="52">
                  <c:v>4.5293528773072751</c:v>
                </c:pt>
                <c:pt idx="53">
                  <c:v>4.6293528773072747</c:v>
                </c:pt>
                <c:pt idx="54">
                  <c:v>4.7493528773072748</c:v>
                </c:pt>
                <c:pt idx="55">
                  <c:v>4.8593528773072743</c:v>
                </c:pt>
                <c:pt idx="56">
                  <c:v>4.9693528773072746</c:v>
                </c:pt>
                <c:pt idx="57">
                  <c:v>5.0893528773072747</c:v>
                </c:pt>
                <c:pt idx="58">
                  <c:v>5.199352877307275</c:v>
                </c:pt>
                <c:pt idx="59">
                  <c:v>5.3093528773072745</c:v>
                </c:pt>
                <c:pt idx="60">
                  <c:v>5.4293528773072746</c:v>
                </c:pt>
                <c:pt idx="61">
                  <c:v>5.5493528773072747</c:v>
                </c:pt>
                <c:pt idx="62">
                  <c:v>5.659352877307275</c:v>
                </c:pt>
                <c:pt idx="63">
                  <c:v>5.7793528773072751</c:v>
                </c:pt>
                <c:pt idx="64">
                  <c:v>5.8893528773072745</c:v>
                </c:pt>
                <c:pt idx="65">
                  <c:v>6.0093528773072746</c:v>
                </c:pt>
                <c:pt idx="66">
                  <c:v>6.119352877307275</c:v>
                </c:pt>
                <c:pt idx="67">
                  <c:v>6.2493528773072748</c:v>
                </c:pt>
                <c:pt idx="68">
                  <c:v>6.3593528773072743</c:v>
                </c:pt>
                <c:pt idx="69">
                  <c:v>6.4793528773072744</c:v>
                </c:pt>
                <c:pt idx="70">
                  <c:v>6.5993528773072745</c:v>
                </c:pt>
                <c:pt idx="71">
                  <c:v>6.7093528773072748</c:v>
                </c:pt>
                <c:pt idx="72">
                  <c:v>6.8393528773072747</c:v>
                </c:pt>
                <c:pt idx="73">
                  <c:v>6.9593528773072748</c:v>
                </c:pt>
                <c:pt idx="74">
                  <c:v>7.0693528773072751</c:v>
                </c:pt>
                <c:pt idx="75">
                  <c:v>7.199352877307275</c:v>
                </c:pt>
                <c:pt idx="76">
                  <c:v>7.3193528773072751</c:v>
                </c:pt>
                <c:pt idx="77">
                  <c:v>7.4293528773072746</c:v>
                </c:pt>
                <c:pt idx="78">
                  <c:v>7.5593528773072745</c:v>
                </c:pt>
                <c:pt idx="79">
                  <c:v>7.6793528773072746</c:v>
                </c:pt>
                <c:pt idx="80">
                  <c:v>7.7893528773072749</c:v>
                </c:pt>
                <c:pt idx="81">
                  <c:v>7.9193528773072757</c:v>
                </c:pt>
                <c:pt idx="82">
                  <c:v>8.0393528773072749</c:v>
                </c:pt>
                <c:pt idx="83">
                  <c:v>8.1493528773072743</c:v>
                </c:pt>
                <c:pt idx="84">
                  <c:v>8.2593528773072755</c:v>
                </c:pt>
                <c:pt idx="85">
                  <c:v>8.3593528773072752</c:v>
                </c:pt>
                <c:pt idx="86">
                  <c:v>8.449352877307275</c:v>
                </c:pt>
                <c:pt idx="87">
                  <c:v>8.5293528773072751</c:v>
                </c:pt>
                <c:pt idx="88">
                  <c:v>8.569352877307276</c:v>
                </c:pt>
                <c:pt idx="89">
                  <c:v>8.5793528773072758</c:v>
                </c:pt>
                <c:pt idx="90">
                  <c:v>8.5593528773072745</c:v>
                </c:pt>
                <c:pt idx="91">
                  <c:v>8.5793528773072758</c:v>
                </c:pt>
                <c:pt idx="92">
                  <c:v>8.5793528773072758</c:v>
                </c:pt>
                <c:pt idx="93">
                  <c:v>8.5793528773072758</c:v>
                </c:pt>
                <c:pt idx="94">
                  <c:v>8.5793528773072758</c:v>
                </c:pt>
                <c:pt idx="95">
                  <c:v>8.5793528773072758</c:v>
                </c:pt>
                <c:pt idx="96">
                  <c:v>8.5793528773072758</c:v>
                </c:pt>
                <c:pt idx="97">
                  <c:v>8.5793528773072758</c:v>
                </c:pt>
                <c:pt idx="98">
                  <c:v>8.5793528773072758</c:v>
                </c:pt>
                <c:pt idx="99">
                  <c:v>8.5793528773072758</c:v>
                </c:pt>
              </c:numCache>
            </c:numRef>
          </c:yVal>
          <c:smooth val="1"/>
        </c:ser>
        <c:ser>
          <c:idx val="9"/>
          <c:order val="5"/>
          <c:tx>
            <c:strRef>
              <c:f>'STC計算（5～8ST）'!$A$110</c:f>
              <c:strCache>
                <c:ptCount val="1"/>
                <c:pt idx="0">
                  <c:v>【STC換算】ST6</c:v>
                </c:pt>
              </c:strCache>
            </c:strRef>
          </c:tx>
          <c:spPr>
            <a:ln w="12700">
              <a:solidFill>
                <a:schemeClr val="accent6"/>
              </a:solidFill>
              <a:prstDash val="sysDot"/>
            </a:ln>
          </c:spPr>
          <c:marker>
            <c:symbol val="none"/>
          </c:marker>
          <c:xVal>
            <c:numRef>
              <c:f>'STC計算（5～8ST）'!$E$7:$E$106</c:f>
              <c:numCache>
                <c:formatCode>General</c:formatCode>
                <c:ptCount val="100"/>
                <c:pt idx="0">
                  <c:v>411.5093212595005</c:v>
                </c:pt>
                <c:pt idx="1">
                  <c:v>411.5093212595005</c:v>
                </c:pt>
                <c:pt idx="2">
                  <c:v>410.61014625950054</c:v>
                </c:pt>
                <c:pt idx="3">
                  <c:v>410.31029625950055</c:v>
                </c:pt>
                <c:pt idx="4">
                  <c:v>410.01052125950054</c:v>
                </c:pt>
                <c:pt idx="5">
                  <c:v>410.0106712595005</c:v>
                </c:pt>
                <c:pt idx="6">
                  <c:v>409.71089625950054</c:v>
                </c:pt>
                <c:pt idx="7">
                  <c:v>409.41112125950053</c:v>
                </c:pt>
                <c:pt idx="8">
                  <c:v>409.41134625950053</c:v>
                </c:pt>
                <c:pt idx="9">
                  <c:v>409.11164625950056</c:v>
                </c:pt>
                <c:pt idx="10">
                  <c:v>408.81194625950053</c:v>
                </c:pt>
                <c:pt idx="11">
                  <c:v>408.21232125950058</c:v>
                </c:pt>
                <c:pt idx="12">
                  <c:v>407.91262125950055</c:v>
                </c:pt>
                <c:pt idx="13">
                  <c:v>407.41299625950057</c:v>
                </c:pt>
                <c:pt idx="14">
                  <c:v>407.11337125950052</c:v>
                </c:pt>
                <c:pt idx="15">
                  <c:v>406.5138212595005</c:v>
                </c:pt>
                <c:pt idx="16">
                  <c:v>406.21427125950055</c:v>
                </c:pt>
                <c:pt idx="17">
                  <c:v>405.61464625950055</c:v>
                </c:pt>
                <c:pt idx="18">
                  <c:v>405.31517125950052</c:v>
                </c:pt>
                <c:pt idx="19">
                  <c:v>404.71562125950055</c:v>
                </c:pt>
                <c:pt idx="20">
                  <c:v>404.11614625950051</c:v>
                </c:pt>
                <c:pt idx="21">
                  <c:v>403.51667125950053</c:v>
                </c:pt>
                <c:pt idx="22">
                  <c:v>402.91727125950052</c:v>
                </c:pt>
                <c:pt idx="23">
                  <c:v>402.31779625950054</c:v>
                </c:pt>
                <c:pt idx="24">
                  <c:v>401.51839625950049</c:v>
                </c:pt>
                <c:pt idx="25">
                  <c:v>401.21899625950056</c:v>
                </c:pt>
                <c:pt idx="26">
                  <c:v>400.42004625950057</c:v>
                </c:pt>
                <c:pt idx="27">
                  <c:v>399.72019625950054</c:v>
                </c:pt>
                <c:pt idx="28">
                  <c:v>399.12087125950052</c:v>
                </c:pt>
                <c:pt idx="29">
                  <c:v>398.22147125950056</c:v>
                </c:pt>
                <c:pt idx="30">
                  <c:v>397.32214625950053</c:v>
                </c:pt>
                <c:pt idx="31">
                  <c:v>396.42282125950055</c:v>
                </c:pt>
                <c:pt idx="32">
                  <c:v>395.82342125950055</c:v>
                </c:pt>
                <c:pt idx="33">
                  <c:v>395.02417125950052</c:v>
                </c:pt>
                <c:pt idx="34">
                  <c:v>394.12492125950052</c:v>
                </c:pt>
                <c:pt idx="35">
                  <c:v>393.22559625950055</c:v>
                </c:pt>
                <c:pt idx="36">
                  <c:v>392.3263462595005</c:v>
                </c:pt>
                <c:pt idx="37">
                  <c:v>391.72709625950057</c:v>
                </c:pt>
                <c:pt idx="38">
                  <c:v>390.52777125950053</c:v>
                </c:pt>
                <c:pt idx="39">
                  <c:v>389.62852125950053</c:v>
                </c:pt>
                <c:pt idx="40">
                  <c:v>388.8292712595005</c:v>
                </c:pt>
                <c:pt idx="41">
                  <c:v>387.63002125950055</c:v>
                </c:pt>
                <c:pt idx="42">
                  <c:v>386.73084625950054</c:v>
                </c:pt>
                <c:pt idx="43">
                  <c:v>385.83159625950054</c:v>
                </c:pt>
                <c:pt idx="44">
                  <c:v>384.63234625950054</c:v>
                </c:pt>
                <c:pt idx="45">
                  <c:v>383.43317125950057</c:v>
                </c:pt>
                <c:pt idx="46">
                  <c:v>382.63399625950052</c:v>
                </c:pt>
                <c:pt idx="47">
                  <c:v>381.43474625950057</c:v>
                </c:pt>
                <c:pt idx="48">
                  <c:v>380.33632125950055</c:v>
                </c:pt>
                <c:pt idx="49">
                  <c:v>379.33639625950053</c:v>
                </c:pt>
                <c:pt idx="50">
                  <c:v>378.13722125950051</c:v>
                </c:pt>
                <c:pt idx="51">
                  <c:v>376.73804625950055</c:v>
                </c:pt>
                <c:pt idx="52">
                  <c:v>375.53887125950052</c:v>
                </c:pt>
                <c:pt idx="53">
                  <c:v>374.3396962595005</c:v>
                </c:pt>
                <c:pt idx="54">
                  <c:v>373.14052125950053</c:v>
                </c:pt>
                <c:pt idx="55">
                  <c:v>371.64142125950053</c:v>
                </c:pt>
                <c:pt idx="56">
                  <c:v>370.54224625950053</c:v>
                </c:pt>
                <c:pt idx="57">
                  <c:v>369.04307125950049</c:v>
                </c:pt>
                <c:pt idx="58">
                  <c:v>367.54397125950049</c:v>
                </c:pt>
                <c:pt idx="59">
                  <c:v>366.34479625950053</c:v>
                </c:pt>
                <c:pt idx="60">
                  <c:v>364.54562125950054</c:v>
                </c:pt>
                <c:pt idx="61">
                  <c:v>362.84652125950055</c:v>
                </c:pt>
                <c:pt idx="62">
                  <c:v>361.64734625950052</c:v>
                </c:pt>
                <c:pt idx="63">
                  <c:v>359.84824625950051</c:v>
                </c:pt>
                <c:pt idx="64">
                  <c:v>357.84914625950051</c:v>
                </c:pt>
                <c:pt idx="65">
                  <c:v>356.34997125950053</c:v>
                </c:pt>
                <c:pt idx="66">
                  <c:v>354.25087125950057</c:v>
                </c:pt>
                <c:pt idx="67">
                  <c:v>352.45184625950054</c:v>
                </c:pt>
                <c:pt idx="68">
                  <c:v>350.45267125950056</c:v>
                </c:pt>
                <c:pt idx="69">
                  <c:v>348.05349625950049</c:v>
                </c:pt>
                <c:pt idx="70">
                  <c:v>345.75447125950058</c:v>
                </c:pt>
                <c:pt idx="71">
                  <c:v>343.65529625950052</c:v>
                </c:pt>
                <c:pt idx="72">
                  <c:v>341.25619625950054</c:v>
                </c:pt>
                <c:pt idx="73">
                  <c:v>338.35717125950055</c:v>
                </c:pt>
                <c:pt idx="74">
                  <c:v>335.65799625950052</c:v>
                </c:pt>
                <c:pt idx="75">
                  <c:v>332.45889625950053</c:v>
                </c:pt>
                <c:pt idx="76">
                  <c:v>328.85987125950055</c:v>
                </c:pt>
                <c:pt idx="77">
                  <c:v>325.36069625950051</c:v>
                </c:pt>
                <c:pt idx="78">
                  <c:v>320.96159625950054</c:v>
                </c:pt>
                <c:pt idx="79">
                  <c:v>315.8625712595005</c:v>
                </c:pt>
                <c:pt idx="80">
                  <c:v>310.26339625950055</c:v>
                </c:pt>
                <c:pt idx="81">
                  <c:v>302.66437125950051</c:v>
                </c:pt>
                <c:pt idx="82">
                  <c:v>292.26527125950054</c:v>
                </c:pt>
                <c:pt idx="83">
                  <c:v>277.86609625950052</c:v>
                </c:pt>
                <c:pt idx="84">
                  <c:v>252.46692125950054</c:v>
                </c:pt>
                <c:pt idx="85">
                  <c:v>209.86759625950052</c:v>
                </c:pt>
                <c:pt idx="86">
                  <c:v>150.56827125950056</c:v>
                </c:pt>
                <c:pt idx="87">
                  <c:v>85.668871259500548</c:v>
                </c:pt>
                <c:pt idx="88">
                  <c:v>38.66924625950054</c:v>
                </c:pt>
                <c:pt idx="89">
                  <c:v>20.669321259500542</c:v>
                </c:pt>
                <c:pt idx="90">
                  <c:v>14.269246259500543</c:v>
                </c:pt>
                <c:pt idx="91">
                  <c:v>10.669321259500544</c:v>
                </c:pt>
                <c:pt idx="92">
                  <c:v>9.4693212595005427</c:v>
                </c:pt>
                <c:pt idx="93">
                  <c:v>9.4693212595005427</c:v>
                </c:pt>
                <c:pt idx="94">
                  <c:v>9.1693212595005438</c:v>
                </c:pt>
                <c:pt idx="95">
                  <c:v>9.1693212595005438</c:v>
                </c:pt>
                <c:pt idx="96">
                  <c:v>9.1693212595005438</c:v>
                </c:pt>
                <c:pt idx="97">
                  <c:v>9.1693212595005438</c:v>
                </c:pt>
                <c:pt idx="98">
                  <c:v>9.1693212595005438</c:v>
                </c:pt>
                <c:pt idx="99">
                  <c:v>2.1693212595005433</c:v>
                </c:pt>
              </c:numCache>
            </c:numRef>
          </c:xVal>
          <c:yVal>
            <c:numRef>
              <c:f>'STC計算（5～8ST）'!$D$7:$D$106</c:f>
              <c:numCache>
                <c:formatCode>General</c:formatCode>
                <c:ptCount val="100"/>
                <c:pt idx="0">
                  <c:v>0.59021064060803508</c:v>
                </c:pt>
                <c:pt idx="1">
                  <c:v>0.59021064060803508</c:v>
                </c:pt>
                <c:pt idx="2">
                  <c:v>0.70021064060803506</c:v>
                </c:pt>
                <c:pt idx="3">
                  <c:v>0.72021064060803508</c:v>
                </c:pt>
                <c:pt idx="4">
                  <c:v>0.75021064060803511</c:v>
                </c:pt>
                <c:pt idx="5">
                  <c:v>0.77021064060803501</c:v>
                </c:pt>
                <c:pt idx="6">
                  <c:v>0.80021064060803504</c:v>
                </c:pt>
                <c:pt idx="7">
                  <c:v>0.83021064060803507</c:v>
                </c:pt>
                <c:pt idx="8">
                  <c:v>0.86021064060803509</c:v>
                </c:pt>
                <c:pt idx="9">
                  <c:v>0.90021064060803513</c:v>
                </c:pt>
                <c:pt idx="10">
                  <c:v>0.94021064060803516</c:v>
                </c:pt>
                <c:pt idx="11">
                  <c:v>0.99021064060803499</c:v>
                </c:pt>
                <c:pt idx="12">
                  <c:v>1.0302106406080349</c:v>
                </c:pt>
                <c:pt idx="13">
                  <c:v>1.080210640608035</c:v>
                </c:pt>
                <c:pt idx="14">
                  <c:v>1.130210640608035</c:v>
                </c:pt>
                <c:pt idx="15">
                  <c:v>1.1902106406080351</c:v>
                </c:pt>
                <c:pt idx="16">
                  <c:v>1.2502106406080351</c:v>
                </c:pt>
                <c:pt idx="17">
                  <c:v>1.3002106406080349</c:v>
                </c:pt>
                <c:pt idx="18">
                  <c:v>1.370210640608035</c:v>
                </c:pt>
                <c:pt idx="19">
                  <c:v>1.4302106406080348</c:v>
                </c:pt>
                <c:pt idx="20">
                  <c:v>1.5002106406080351</c:v>
                </c:pt>
                <c:pt idx="21">
                  <c:v>1.5702106406080349</c:v>
                </c:pt>
                <c:pt idx="22">
                  <c:v>1.650210640608035</c:v>
                </c:pt>
                <c:pt idx="23">
                  <c:v>1.7202106406080349</c:v>
                </c:pt>
                <c:pt idx="24">
                  <c:v>1.8002106406080349</c:v>
                </c:pt>
                <c:pt idx="25">
                  <c:v>1.880210640608035</c:v>
                </c:pt>
                <c:pt idx="26">
                  <c:v>2.0202106406080347</c:v>
                </c:pt>
                <c:pt idx="27">
                  <c:v>2.0402106406080351</c:v>
                </c:pt>
                <c:pt idx="28">
                  <c:v>2.130210640608035</c:v>
                </c:pt>
                <c:pt idx="29">
                  <c:v>2.2102106406080351</c:v>
                </c:pt>
                <c:pt idx="30">
                  <c:v>2.3002106406080349</c:v>
                </c:pt>
                <c:pt idx="31">
                  <c:v>2.3902106406080348</c:v>
                </c:pt>
                <c:pt idx="32">
                  <c:v>2.4702106406080349</c:v>
                </c:pt>
                <c:pt idx="33">
                  <c:v>2.5702106406080349</c:v>
                </c:pt>
                <c:pt idx="34">
                  <c:v>2.670210640608035</c:v>
                </c:pt>
                <c:pt idx="35">
                  <c:v>2.7602106406080349</c:v>
                </c:pt>
                <c:pt idx="36">
                  <c:v>2.860210640608035</c:v>
                </c:pt>
                <c:pt idx="37">
                  <c:v>2.9602106406080351</c:v>
                </c:pt>
                <c:pt idx="38">
                  <c:v>3.0502106406080349</c:v>
                </c:pt>
                <c:pt idx="39">
                  <c:v>3.150210640608035</c:v>
                </c:pt>
                <c:pt idx="40">
                  <c:v>3.2502106406080351</c:v>
                </c:pt>
                <c:pt idx="41">
                  <c:v>3.3502106406080348</c:v>
                </c:pt>
                <c:pt idx="42">
                  <c:v>3.4602106406080351</c:v>
                </c:pt>
                <c:pt idx="43">
                  <c:v>3.5602106406080352</c:v>
                </c:pt>
                <c:pt idx="44">
                  <c:v>3.6602106406080348</c:v>
                </c:pt>
                <c:pt idx="45">
                  <c:v>3.7702106406080351</c:v>
                </c:pt>
                <c:pt idx="46">
                  <c:v>3.880210640608035</c:v>
                </c:pt>
                <c:pt idx="47">
                  <c:v>3.9802106406080355</c:v>
                </c:pt>
                <c:pt idx="48">
                  <c:v>4.1902106406080346</c:v>
                </c:pt>
                <c:pt idx="49">
                  <c:v>4.2002106406080344</c:v>
                </c:pt>
                <c:pt idx="50">
                  <c:v>4.3102106406080356</c:v>
                </c:pt>
                <c:pt idx="51">
                  <c:v>4.420210640608035</c:v>
                </c:pt>
                <c:pt idx="52">
                  <c:v>4.5302106406080345</c:v>
                </c:pt>
                <c:pt idx="53">
                  <c:v>4.6402106406080348</c:v>
                </c:pt>
                <c:pt idx="54">
                  <c:v>4.7502106406080351</c:v>
                </c:pt>
                <c:pt idx="55">
                  <c:v>4.8702106406080352</c:v>
                </c:pt>
                <c:pt idx="56">
                  <c:v>4.9802106406080346</c:v>
                </c:pt>
                <c:pt idx="57">
                  <c:v>5.090210640608035</c:v>
                </c:pt>
                <c:pt idx="58">
                  <c:v>5.2102106406080351</c:v>
                </c:pt>
                <c:pt idx="59">
                  <c:v>5.3202106406080354</c:v>
                </c:pt>
                <c:pt idx="60">
                  <c:v>5.4302106406080348</c:v>
                </c:pt>
                <c:pt idx="61">
                  <c:v>5.5502106406080349</c:v>
                </c:pt>
                <c:pt idx="62">
                  <c:v>5.6602106406080352</c:v>
                </c:pt>
                <c:pt idx="63">
                  <c:v>5.7802106406080354</c:v>
                </c:pt>
                <c:pt idx="64">
                  <c:v>5.9002106406080346</c:v>
                </c:pt>
                <c:pt idx="65">
                  <c:v>6.0102106406080349</c:v>
                </c:pt>
                <c:pt idx="66">
                  <c:v>6.130210640608035</c:v>
                </c:pt>
                <c:pt idx="67">
                  <c:v>6.2602106406080349</c:v>
                </c:pt>
                <c:pt idx="68">
                  <c:v>6.3702106406080352</c:v>
                </c:pt>
                <c:pt idx="69">
                  <c:v>6.4802106406080346</c:v>
                </c:pt>
                <c:pt idx="70">
                  <c:v>6.6102106406080345</c:v>
                </c:pt>
                <c:pt idx="71">
                  <c:v>6.7202106406080349</c:v>
                </c:pt>
                <c:pt idx="72">
                  <c:v>6.840210640608035</c:v>
                </c:pt>
                <c:pt idx="73">
                  <c:v>6.9702106406080349</c:v>
                </c:pt>
                <c:pt idx="74">
                  <c:v>7.0802106406080352</c:v>
                </c:pt>
                <c:pt idx="75">
                  <c:v>7.2002106406080353</c:v>
                </c:pt>
                <c:pt idx="76">
                  <c:v>7.3302106406080352</c:v>
                </c:pt>
                <c:pt idx="77">
                  <c:v>7.4402106406080346</c:v>
                </c:pt>
                <c:pt idx="78">
                  <c:v>7.5602106406080347</c:v>
                </c:pt>
                <c:pt idx="79">
                  <c:v>7.6902106406080346</c:v>
                </c:pt>
                <c:pt idx="80">
                  <c:v>7.8002106406080349</c:v>
                </c:pt>
                <c:pt idx="81">
                  <c:v>7.9302106406080348</c:v>
                </c:pt>
                <c:pt idx="82">
                  <c:v>8.0502106406080358</c:v>
                </c:pt>
                <c:pt idx="83">
                  <c:v>8.1602106406080352</c:v>
                </c:pt>
                <c:pt idx="84">
                  <c:v>8.2702106406080347</c:v>
                </c:pt>
                <c:pt idx="85">
                  <c:v>8.3602106406080345</c:v>
                </c:pt>
                <c:pt idx="86">
                  <c:v>8.4502106406080344</c:v>
                </c:pt>
                <c:pt idx="87">
                  <c:v>8.5302106406080362</c:v>
                </c:pt>
                <c:pt idx="88">
                  <c:v>8.5802106406080352</c:v>
                </c:pt>
                <c:pt idx="89">
                  <c:v>8.590210640608035</c:v>
                </c:pt>
                <c:pt idx="90">
                  <c:v>8.5802106406080352</c:v>
                </c:pt>
                <c:pt idx="91">
                  <c:v>8.590210640608035</c:v>
                </c:pt>
                <c:pt idx="92">
                  <c:v>8.590210640608035</c:v>
                </c:pt>
                <c:pt idx="93">
                  <c:v>8.590210640608035</c:v>
                </c:pt>
                <c:pt idx="94">
                  <c:v>8.590210640608035</c:v>
                </c:pt>
                <c:pt idx="95">
                  <c:v>8.590210640608035</c:v>
                </c:pt>
                <c:pt idx="96">
                  <c:v>8.590210640608035</c:v>
                </c:pt>
                <c:pt idx="97">
                  <c:v>8.590210640608035</c:v>
                </c:pt>
                <c:pt idx="98">
                  <c:v>8.590210640608035</c:v>
                </c:pt>
                <c:pt idx="99">
                  <c:v>8.590210640608035</c:v>
                </c:pt>
              </c:numCache>
            </c:numRef>
          </c:yVal>
          <c:smooth val="1"/>
        </c:ser>
        <c:ser>
          <c:idx val="10"/>
          <c:order val="6"/>
          <c:tx>
            <c:strRef>
              <c:f>'STC計算（5～8ST）'!$A$111</c:f>
              <c:strCache>
                <c:ptCount val="1"/>
                <c:pt idx="0">
                  <c:v>【STC換算】ST7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'STC計算（5～8ST）'!$H$7:$H$106</c:f>
              <c:numCache>
                <c:formatCode>General</c:formatCode>
                <c:ptCount val="100"/>
                <c:pt idx="0">
                  <c:v>410.60763146579802</c:v>
                </c:pt>
                <c:pt idx="1">
                  <c:v>410.60763146579802</c:v>
                </c:pt>
                <c:pt idx="2">
                  <c:v>409.40845646579805</c:v>
                </c:pt>
                <c:pt idx="3">
                  <c:v>409.40860646579807</c:v>
                </c:pt>
                <c:pt idx="4">
                  <c:v>409.10883146579806</c:v>
                </c:pt>
                <c:pt idx="5">
                  <c:v>408.80898146579801</c:v>
                </c:pt>
                <c:pt idx="6">
                  <c:v>408.80920646579801</c:v>
                </c:pt>
                <c:pt idx="7">
                  <c:v>408.509431465798</c:v>
                </c:pt>
                <c:pt idx="8">
                  <c:v>408.20973146579809</c:v>
                </c:pt>
                <c:pt idx="9">
                  <c:v>408.21003146579807</c:v>
                </c:pt>
                <c:pt idx="10">
                  <c:v>407.71033146579805</c:v>
                </c:pt>
                <c:pt idx="11">
                  <c:v>407.41063146579808</c:v>
                </c:pt>
                <c:pt idx="12">
                  <c:v>407.11100646579803</c:v>
                </c:pt>
                <c:pt idx="13">
                  <c:v>406.51138146579802</c:v>
                </c:pt>
                <c:pt idx="14">
                  <c:v>406.51175646579804</c:v>
                </c:pt>
                <c:pt idx="15">
                  <c:v>405.91213146579804</c:v>
                </c:pt>
                <c:pt idx="16">
                  <c:v>405.31258146579802</c:v>
                </c:pt>
                <c:pt idx="17">
                  <c:v>404.71303146579805</c:v>
                </c:pt>
                <c:pt idx="18">
                  <c:v>404.41348146579804</c:v>
                </c:pt>
                <c:pt idx="19">
                  <c:v>403.81400646579806</c:v>
                </c:pt>
                <c:pt idx="20">
                  <c:v>403.21445646579804</c:v>
                </c:pt>
                <c:pt idx="21">
                  <c:v>402.61498146579805</c:v>
                </c:pt>
                <c:pt idx="22">
                  <c:v>402.01558146579799</c:v>
                </c:pt>
                <c:pt idx="23">
                  <c:v>401.51610646579803</c:v>
                </c:pt>
                <c:pt idx="24">
                  <c:v>400.61670646579802</c:v>
                </c:pt>
                <c:pt idx="25">
                  <c:v>400.01730646579801</c:v>
                </c:pt>
                <c:pt idx="26">
                  <c:v>399.41790646579807</c:v>
                </c:pt>
                <c:pt idx="27">
                  <c:v>398.81850646579801</c:v>
                </c:pt>
                <c:pt idx="28">
                  <c:v>398.21918146579804</c:v>
                </c:pt>
                <c:pt idx="29">
                  <c:v>397.61978146579804</c:v>
                </c:pt>
                <c:pt idx="30">
                  <c:v>396.72045646579807</c:v>
                </c:pt>
                <c:pt idx="31">
                  <c:v>395.82113146579803</c:v>
                </c:pt>
                <c:pt idx="32">
                  <c:v>395.02180646579802</c:v>
                </c:pt>
                <c:pt idx="33">
                  <c:v>394.12255646579803</c:v>
                </c:pt>
                <c:pt idx="34">
                  <c:v>393.22323146579805</c:v>
                </c:pt>
                <c:pt idx="35">
                  <c:v>392.32390646579802</c:v>
                </c:pt>
                <c:pt idx="36">
                  <c:v>391.72465646579809</c:v>
                </c:pt>
                <c:pt idx="37">
                  <c:v>390.82540646579804</c:v>
                </c:pt>
                <c:pt idx="38">
                  <c:v>389.92615646579804</c:v>
                </c:pt>
                <c:pt idx="39">
                  <c:v>389.12690646579802</c:v>
                </c:pt>
                <c:pt idx="40">
                  <c:v>387.92765646579807</c:v>
                </c:pt>
                <c:pt idx="41">
                  <c:v>387.32840646579803</c:v>
                </c:pt>
                <c:pt idx="42">
                  <c:v>386.12915646579802</c:v>
                </c:pt>
                <c:pt idx="43">
                  <c:v>385.22998146579806</c:v>
                </c:pt>
                <c:pt idx="44">
                  <c:v>384.030731465798</c:v>
                </c:pt>
                <c:pt idx="45">
                  <c:v>383.13155646579804</c:v>
                </c:pt>
                <c:pt idx="46">
                  <c:v>381.73230646579805</c:v>
                </c:pt>
                <c:pt idx="47">
                  <c:v>380.83313146579803</c:v>
                </c:pt>
                <c:pt idx="48">
                  <c:v>379.73463146579809</c:v>
                </c:pt>
                <c:pt idx="49">
                  <c:v>378.73478146579805</c:v>
                </c:pt>
                <c:pt idx="50">
                  <c:v>377.53553146579804</c:v>
                </c:pt>
                <c:pt idx="51">
                  <c:v>376.43635646579804</c:v>
                </c:pt>
                <c:pt idx="52">
                  <c:v>374.93725646579804</c:v>
                </c:pt>
                <c:pt idx="53">
                  <c:v>374.03800646579799</c:v>
                </c:pt>
                <c:pt idx="54">
                  <c:v>372.53890646579799</c:v>
                </c:pt>
                <c:pt idx="55">
                  <c:v>371.03973146579801</c:v>
                </c:pt>
                <c:pt idx="56">
                  <c:v>369.94055646579807</c:v>
                </c:pt>
                <c:pt idx="57">
                  <c:v>368.74145646579808</c:v>
                </c:pt>
                <c:pt idx="58">
                  <c:v>366.94228146579803</c:v>
                </c:pt>
                <c:pt idx="59">
                  <c:v>365.74310646579806</c:v>
                </c:pt>
                <c:pt idx="60">
                  <c:v>364.34400646579803</c:v>
                </c:pt>
                <c:pt idx="61">
                  <c:v>362.84490646579803</c:v>
                </c:pt>
                <c:pt idx="62">
                  <c:v>361.04573146579804</c:v>
                </c:pt>
                <c:pt idx="63">
                  <c:v>359.54663146579804</c:v>
                </c:pt>
                <c:pt idx="64">
                  <c:v>357.54753146579804</c:v>
                </c:pt>
                <c:pt idx="65">
                  <c:v>356.34835646579802</c:v>
                </c:pt>
                <c:pt idx="66">
                  <c:v>354.24925646579806</c:v>
                </c:pt>
                <c:pt idx="67">
                  <c:v>352.15015646579803</c:v>
                </c:pt>
                <c:pt idx="68">
                  <c:v>350.45098146579807</c:v>
                </c:pt>
                <c:pt idx="69">
                  <c:v>348.35188146579804</c:v>
                </c:pt>
                <c:pt idx="70">
                  <c:v>346.05278146579803</c:v>
                </c:pt>
                <c:pt idx="71">
                  <c:v>343.65368146579806</c:v>
                </c:pt>
                <c:pt idx="72">
                  <c:v>341.25458146579808</c:v>
                </c:pt>
                <c:pt idx="73">
                  <c:v>338.95548146579807</c:v>
                </c:pt>
                <c:pt idx="74">
                  <c:v>336.25638146579809</c:v>
                </c:pt>
                <c:pt idx="75">
                  <c:v>333.05728146579804</c:v>
                </c:pt>
                <c:pt idx="76">
                  <c:v>329.75818146579809</c:v>
                </c:pt>
                <c:pt idx="77">
                  <c:v>326.25908146579809</c:v>
                </c:pt>
                <c:pt idx="78">
                  <c:v>322.05998146579805</c:v>
                </c:pt>
                <c:pt idx="79">
                  <c:v>317.36088146579806</c:v>
                </c:pt>
                <c:pt idx="80">
                  <c:v>312.361781465798</c:v>
                </c:pt>
                <c:pt idx="81">
                  <c:v>305.26268146579804</c:v>
                </c:pt>
                <c:pt idx="82">
                  <c:v>296.16365646579806</c:v>
                </c:pt>
                <c:pt idx="83">
                  <c:v>284.064481465798</c:v>
                </c:pt>
                <c:pt idx="84">
                  <c:v>263.36530646579803</c:v>
                </c:pt>
                <c:pt idx="85">
                  <c:v>228.46605646579806</c:v>
                </c:pt>
                <c:pt idx="86">
                  <c:v>175.96665646579805</c:v>
                </c:pt>
                <c:pt idx="87">
                  <c:v>109.26733146579805</c:v>
                </c:pt>
                <c:pt idx="88">
                  <c:v>53.467931465798038</c:v>
                </c:pt>
                <c:pt idx="89">
                  <c:v>26.06793146579804</c:v>
                </c:pt>
                <c:pt idx="90">
                  <c:v>15.667931465798045</c:v>
                </c:pt>
                <c:pt idx="91">
                  <c:v>11.867931465798044</c:v>
                </c:pt>
                <c:pt idx="92">
                  <c:v>9.4679314657980438</c:v>
                </c:pt>
                <c:pt idx="93">
                  <c:v>9.4679314657980438</c:v>
                </c:pt>
                <c:pt idx="94">
                  <c:v>9.4679314657980438</c:v>
                </c:pt>
                <c:pt idx="95">
                  <c:v>9.1679314657980449</c:v>
                </c:pt>
                <c:pt idx="96">
                  <c:v>9.1679314657980449</c:v>
                </c:pt>
                <c:pt idx="97">
                  <c:v>9.1679314657980449</c:v>
                </c:pt>
                <c:pt idx="98">
                  <c:v>9.1679314657980449</c:v>
                </c:pt>
                <c:pt idx="99">
                  <c:v>2.1679314657980453</c:v>
                </c:pt>
              </c:numCache>
            </c:numRef>
          </c:xVal>
          <c:yVal>
            <c:numRef>
              <c:f>'STC計算（5～8ST）'!$G$7:$G$106</c:f>
              <c:numCache>
                <c:formatCode>General</c:formatCode>
                <c:ptCount val="100"/>
                <c:pt idx="0">
                  <c:v>0.59364169381107523</c:v>
                </c:pt>
                <c:pt idx="1">
                  <c:v>0.59364169381107523</c:v>
                </c:pt>
                <c:pt idx="2">
                  <c:v>0.70364169381107522</c:v>
                </c:pt>
                <c:pt idx="3">
                  <c:v>0.72364169381107524</c:v>
                </c:pt>
                <c:pt idx="4">
                  <c:v>0.75364169381107526</c:v>
                </c:pt>
                <c:pt idx="5">
                  <c:v>0.77364169381107517</c:v>
                </c:pt>
                <c:pt idx="6">
                  <c:v>0.8036416938110752</c:v>
                </c:pt>
                <c:pt idx="7">
                  <c:v>0.83364169381107522</c:v>
                </c:pt>
                <c:pt idx="8">
                  <c:v>0.87364169381107526</c:v>
                </c:pt>
                <c:pt idx="9">
                  <c:v>0.91364169381107529</c:v>
                </c:pt>
                <c:pt idx="10">
                  <c:v>0.95364169381107511</c:v>
                </c:pt>
                <c:pt idx="11">
                  <c:v>0.99364169381107514</c:v>
                </c:pt>
                <c:pt idx="12">
                  <c:v>1.0436416938110751</c:v>
                </c:pt>
                <c:pt idx="13">
                  <c:v>1.0936416938110751</c:v>
                </c:pt>
                <c:pt idx="14">
                  <c:v>1.1436416938110752</c:v>
                </c:pt>
                <c:pt idx="15">
                  <c:v>1.1936416938110752</c:v>
                </c:pt>
                <c:pt idx="16">
                  <c:v>1.2536416938110753</c:v>
                </c:pt>
                <c:pt idx="17">
                  <c:v>1.3136416938110751</c:v>
                </c:pt>
                <c:pt idx="18">
                  <c:v>1.3736416938110751</c:v>
                </c:pt>
                <c:pt idx="19">
                  <c:v>1.4436416938110752</c:v>
                </c:pt>
                <c:pt idx="20">
                  <c:v>1.5036416938110753</c:v>
                </c:pt>
                <c:pt idx="21">
                  <c:v>1.5736416938110751</c:v>
                </c:pt>
                <c:pt idx="22">
                  <c:v>1.6536416938110752</c:v>
                </c:pt>
                <c:pt idx="23">
                  <c:v>1.723641693811075</c:v>
                </c:pt>
                <c:pt idx="24">
                  <c:v>1.8036416938110751</c:v>
                </c:pt>
                <c:pt idx="25">
                  <c:v>1.8836416938110752</c:v>
                </c:pt>
                <c:pt idx="26">
                  <c:v>1.9636416938110752</c:v>
                </c:pt>
                <c:pt idx="27">
                  <c:v>2.0436416938110753</c:v>
                </c:pt>
                <c:pt idx="28">
                  <c:v>2.1336416938110752</c:v>
                </c:pt>
                <c:pt idx="29">
                  <c:v>2.2136416938110752</c:v>
                </c:pt>
                <c:pt idx="30">
                  <c:v>2.3036416938110751</c:v>
                </c:pt>
                <c:pt idx="31">
                  <c:v>2.3936416938110749</c:v>
                </c:pt>
                <c:pt idx="32">
                  <c:v>2.4836416938110748</c:v>
                </c:pt>
                <c:pt idx="33">
                  <c:v>2.5836416938110753</c:v>
                </c:pt>
                <c:pt idx="34">
                  <c:v>2.6736416938110752</c:v>
                </c:pt>
                <c:pt idx="35">
                  <c:v>2.7636416938110751</c:v>
                </c:pt>
                <c:pt idx="36">
                  <c:v>2.8636416938110751</c:v>
                </c:pt>
                <c:pt idx="37">
                  <c:v>2.9636416938110752</c:v>
                </c:pt>
                <c:pt idx="38">
                  <c:v>3.0636416938110753</c:v>
                </c:pt>
                <c:pt idx="39">
                  <c:v>3.163641693811075</c:v>
                </c:pt>
                <c:pt idx="40">
                  <c:v>3.2636416938110751</c:v>
                </c:pt>
                <c:pt idx="41">
                  <c:v>3.3636416938110751</c:v>
                </c:pt>
                <c:pt idx="42">
                  <c:v>3.4636416938110752</c:v>
                </c:pt>
                <c:pt idx="43">
                  <c:v>3.5736416938110751</c:v>
                </c:pt>
                <c:pt idx="44">
                  <c:v>3.6736416938110752</c:v>
                </c:pt>
                <c:pt idx="45">
                  <c:v>3.7836416938110751</c:v>
                </c:pt>
                <c:pt idx="46">
                  <c:v>3.8836416938110752</c:v>
                </c:pt>
                <c:pt idx="47">
                  <c:v>3.9936416938110746</c:v>
                </c:pt>
                <c:pt idx="48">
                  <c:v>4.1936416938110757</c:v>
                </c:pt>
                <c:pt idx="49">
                  <c:v>4.2136416938110752</c:v>
                </c:pt>
                <c:pt idx="50">
                  <c:v>4.3136416938110749</c:v>
                </c:pt>
                <c:pt idx="51">
                  <c:v>4.4236416938110752</c:v>
                </c:pt>
                <c:pt idx="52">
                  <c:v>4.5436416938110753</c:v>
                </c:pt>
                <c:pt idx="53">
                  <c:v>4.6436416938110749</c:v>
                </c:pt>
                <c:pt idx="54">
                  <c:v>4.7636416938110751</c:v>
                </c:pt>
                <c:pt idx="55">
                  <c:v>4.8736416938110754</c:v>
                </c:pt>
                <c:pt idx="56">
                  <c:v>4.9836416938110748</c:v>
                </c:pt>
                <c:pt idx="57">
                  <c:v>5.1036416938110749</c:v>
                </c:pt>
                <c:pt idx="58">
                  <c:v>5.2136416938110752</c:v>
                </c:pt>
                <c:pt idx="59">
                  <c:v>5.3236416938110755</c:v>
                </c:pt>
                <c:pt idx="60">
                  <c:v>5.4436416938110748</c:v>
                </c:pt>
                <c:pt idx="61">
                  <c:v>5.5636416938110749</c:v>
                </c:pt>
                <c:pt idx="62">
                  <c:v>5.6736416938110752</c:v>
                </c:pt>
                <c:pt idx="63">
                  <c:v>5.7936416938110753</c:v>
                </c:pt>
                <c:pt idx="64">
                  <c:v>5.9136416938110754</c:v>
                </c:pt>
                <c:pt idx="65">
                  <c:v>6.0236416938110748</c:v>
                </c:pt>
                <c:pt idx="66">
                  <c:v>6.1436416938110749</c:v>
                </c:pt>
                <c:pt idx="67">
                  <c:v>6.2636416938110751</c:v>
                </c:pt>
                <c:pt idx="68">
                  <c:v>6.3736416938110754</c:v>
                </c:pt>
                <c:pt idx="69">
                  <c:v>6.4936416938110755</c:v>
                </c:pt>
                <c:pt idx="70">
                  <c:v>6.6136416938110747</c:v>
                </c:pt>
                <c:pt idx="71">
                  <c:v>6.7336416938110748</c:v>
                </c:pt>
                <c:pt idx="72">
                  <c:v>6.8536416938110749</c:v>
                </c:pt>
                <c:pt idx="73">
                  <c:v>6.973641693811075</c:v>
                </c:pt>
                <c:pt idx="74">
                  <c:v>7.0936416938110751</c:v>
                </c:pt>
                <c:pt idx="75">
                  <c:v>7.2136416938110752</c:v>
                </c:pt>
                <c:pt idx="76">
                  <c:v>7.3336416938110753</c:v>
                </c:pt>
                <c:pt idx="77">
                  <c:v>7.4536416938110754</c:v>
                </c:pt>
                <c:pt idx="78">
                  <c:v>7.5736416938110755</c:v>
                </c:pt>
                <c:pt idx="79">
                  <c:v>7.6936416938110748</c:v>
                </c:pt>
                <c:pt idx="80">
                  <c:v>7.8136416938110749</c:v>
                </c:pt>
                <c:pt idx="81">
                  <c:v>7.9336416938110759</c:v>
                </c:pt>
                <c:pt idx="82">
                  <c:v>8.0636416938110749</c:v>
                </c:pt>
                <c:pt idx="83">
                  <c:v>8.1736416938110743</c:v>
                </c:pt>
                <c:pt idx="84">
                  <c:v>8.2836416938110755</c:v>
                </c:pt>
                <c:pt idx="85">
                  <c:v>8.3836416938110752</c:v>
                </c:pt>
                <c:pt idx="86">
                  <c:v>8.4636416938110752</c:v>
                </c:pt>
                <c:pt idx="87">
                  <c:v>8.5536416938110751</c:v>
                </c:pt>
                <c:pt idx="88">
                  <c:v>8.6336416938110752</c:v>
                </c:pt>
                <c:pt idx="89">
                  <c:v>8.6336416938110752</c:v>
                </c:pt>
                <c:pt idx="90">
                  <c:v>8.6336416938110752</c:v>
                </c:pt>
                <c:pt idx="91">
                  <c:v>8.6336416938110752</c:v>
                </c:pt>
                <c:pt idx="92">
                  <c:v>8.6336416938110752</c:v>
                </c:pt>
                <c:pt idx="93">
                  <c:v>8.6336416938110752</c:v>
                </c:pt>
                <c:pt idx="94">
                  <c:v>8.6336416938110752</c:v>
                </c:pt>
                <c:pt idx="95">
                  <c:v>8.6336416938110752</c:v>
                </c:pt>
                <c:pt idx="96">
                  <c:v>8.6336416938110752</c:v>
                </c:pt>
                <c:pt idx="97">
                  <c:v>8.6336416938110752</c:v>
                </c:pt>
                <c:pt idx="98">
                  <c:v>8.6336416938110752</c:v>
                </c:pt>
                <c:pt idx="99">
                  <c:v>8.6336416938110752</c:v>
                </c:pt>
              </c:numCache>
            </c:numRef>
          </c:yVal>
          <c:smooth val="1"/>
        </c:ser>
        <c:ser>
          <c:idx val="11"/>
          <c:order val="7"/>
          <c:tx>
            <c:strRef>
              <c:f>'STC計算（5～8ST）'!$A$112</c:f>
              <c:strCache>
                <c:ptCount val="1"/>
                <c:pt idx="0">
                  <c:v>【STC換算】ST8</c:v>
                </c:pt>
              </c:strCache>
            </c:strRef>
          </c:tx>
          <c:spPr>
            <a:ln w="12700">
              <a:solidFill>
                <a:schemeClr val="bg1">
                  <a:lumMod val="75000"/>
                </a:schemeClr>
              </a:solidFill>
              <a:prstDash val="sysDot"/>
            </a:ln>
          </c:spPr>
          <c:marker>
            <c:symbol val="none"/>
          </c:marker>
          <c:xVal>
            <c:numRef>
              <c:f>'STC計算（5～8ST）'!$K$7:$K$106</c:f>
              <c:numCache>
                <c:formatCode>General</c:formatCode>
                <c:ptCount val="100"/>
                <c:pt idx="0">
                  <c:v>415.30932125950051</c:v>
                </c:pt>
                <c:pt idx="1">
                  <c:v>415.30932125950051</c:v>
                </c:pt>
                <c:pt idx="2">
                  <c:v>414.41022125950053</c:v>
                </c:pt>
                <c:pt idx="3">
                  <c:v>414.11037125950054</c:v>
                </c:pt>
                <c:pt idx="4">
                  <c:v>414.11052125950056</c:v>
                </c:pt>
                <c:pt idx="5">
                  <c:v>413.91067125950053</c:v>
                </c:pt>
                <c:pt idx="6">
                  <c:v>413.61089625950052</c:v>
                </c:pt>
                <c:pt idx="7">
                  <c:v>413.31119625950055</c:v>
                </c:pt>
                <c:pt idx="8">
                  <c:v>413.01142125950054</c:v>
                </c:pt>
                <c:pt idx="9">
                  <c:v>412.71172125950056</c:v>
                </c:pt>
                <c:pt idx="10">
                  <c:v>412.41202125950053</c:v>
                </c:pt>
                <c:pt idx="11">
                  <c:v>412.11232125950056</c:v>
                </c:pt>
                <c:pt idx="12">
                  <c:v>411.5126962595005</c:v>
                </c:pt>
                <c:pt idx="13">
                  <c:v>411.21307125950057</c:v>
                </c:pt>
                <c:pt idx="14">
                  <c:v>410.91344625950052</c:v>
                </c:pt>
                <c:pt idx="15">
                  <c:v>410.31382125950051</c:v>
                </c:pt>
                <c:pt idx="16">
                  <c:v>409.71427125950055</c:v>
                </c:pt>
                <c:pt idx="17">
                  <c:v>409.41472125950054</c:v>
                </c:pt>
                <c:pt idx="18">
                  <c:v>408.81517125950052</c:v>
                </c:pt>
                <c:pt idx="19">
                  <c:v>408.21569625950053</c:v>
                </c:pt>
                <c:pt idx="20">
                  <c:v>407.91622125950056</c:v>
                </c:pt>
                <c:pt idx="21">
                  <c:v>407.11674625950053</c:v>
                </c:pt>
                <c:pt idx="22">
                  <c:v>406.51727125950049</c:v>
                </c:pt>
                <c:pt idx="23">
                  <c:v>405.91787125950054</c:v>
                </c:pt>
                <c:pt idx="24">
                  <c:v>405.01839625950049</c:v>
                </c:pt>
                <c:pt idx="25">
                  <c:v>404.71899625950056</c:v>
                </c:pt>
                <c:pt idx="26">
                  <c:v>403.81959625950054</c:v>
                </c:pt>
                <c:pt idx="27">
                  <c:v>403.22027125950058</c:v>
                </c:pt>
                <c:pt idx="28">
                  <c:v>402.32094625950054</c:v>
                </c:pt>
                <c:pt idx="29">
                  <c:v>401.72154625950054</c:v>
                </c:pt>
                <c:pt idx="30">
                  <c:v>400.92214625950055</c:v>
                </c:pt>
                <c:pt idx="31">
                  <c:v>400.0228962595005</c:v>
                </c:pt>
                <c:pt idx="32">
                  <c:v>399.42349625950055</c:v>
                </c:pt>
                <c:pt idx="33">
                  <c:v>398.5242462595005</c:v>
                </c:pt>
                <c:pt idx="34">
                  <c:v>397.62499625950051</c:v>
                </c:pt>
                <c:pt idx="35">
                  <c:v>396.42559625950054</c:v>
                </c:pt>
                <c:pt idx="36">
                  <c:v>395.8263462595005</c:v>
                </c:pt>
                <c:pt idx="37">
                  <c:v>395.02717125950051</c:v>
                </c:pt>
                <c:pt idx="38">
                  <c:v>394.12784625950053</c:v>
                </c:pt>
                <c:pt idx="39">
                  <c:v>392.92859625950052</c:v>
                </c:pt>
                <c:pt idx="40">
                  <c:v>392.02942125950051</c:v>
                </c:pt>
                <c:pt idx="41">
                  <c:v>391.13009625950053</c:v>
                </c:pt>
                <c:pt idx="42">
                  <c:v>389.93092125950056</c:v>
                </c:pt>
                <c:pt idx="43">
                  <c:v>389.13167125950054</c:v>
                </c:pt>
                <c:pt idx="44">
                  <c:v>388.23242125950054</c:v>
                </c:pt>
                <c:pt idx="45">
                  <c:v>387.03324625950052</c:v>
                </c:pt>
                <c:pt idx="46">
                  <c:v>385.83407125950055</c:v>
                </c:pt>
                <c:pt idx="47">
                  <c:v>384.63482125950054</c:v>
                </c:pt>
                <c:pt idx="48">
                  <c:v>383.43639625950055</c:v>
                </c:pt>
                <c:pt idx="49">
                  <c:v>382.33647125950051</c:v>
                </c:pt>
                <c:pt idx="50">
                  <c:v>381.43729625950056</c:v>
                </c:pt>
                <c:pt idx="51">
                  <c:v>380.23812125950053</c:v>
                </c:pt>
                <c:pt idx="52">
                  <c:v>378.73902125950053</c:v>
                </c:pt>
                <c:pt idx="53">
                  <c:v>377.53977125950053</c:v>
                </c:pt>
                <c:pt idx="54">
                  <c:v>376.44059625950052</c:v>
                </c:pt>
                <c:pt idx="55">
                  <c:v>374.94149625950052</c:v>
                </c:pt>
                <c:pt idx="56">
                  <c:v>373.74232125950056</c:v>
                </c:pt>
                <c:pt idx="57">
                  <c:v>371.94322125950055</c:v>
                </c:pt>
                <c:pt idx="58">
                  <c:v>370.54404625950053</c:v>
                </c:pt>
                <c:pt idx="59">
                  <c:v>369.0448712595005</c:v>
                </c:pt>
                <c:pt idx="60">
                  <c:v>367.84577125950051</c:v>
                </c:pt>
                <c:pt idx="61">
                  <c:v>366.0466712595005</c:v>
                </c:pt>
                <c:pt idx="62">
                  <c:v>364.54749625950052</c:v>
                </c:pt>
                <c:pt idx="63">
                  <c:v>362.54832125950054</c:v>
                </c:pt>
                <c:pt idx="64">
                  <c:v>361.04922125950048</c:v>
                </c:pt>
                <c:pt idx="65">
                  <c:v>359.25012125950053</c:v>
                </c:pt>
                <c:pt idx="66">
                  <c:v>357.55094625950051</c:v>
                </c:pt>
                <c:pt idx="67">
                  <c:v>355.45192125950052</c:v>
                </c:pt>
                <c:pt idx="68">
                  <c:v>353.35274625950052</c:v>
                </c:pt>
                <c:pt idx="69">
                  <c:v>351.35364625950052</c:v>
                </c:pt>
                <c:pt idx="70">
                  <c:v>348.95454625950055</c:v>
                </c:pt>
                <c:pt idx="71">
                  <c:v>346.55537125950053</c:v>
                </c:pt>
                <c:pt idx="72">
                  <c:v>343.95634625950055</c:v>
                </c:pt>
                <c:pt idx="73">
                  <c:v>341.25724625950056</c:v>
                </c:pt>
                <c:pt idx="74">
                  <c:v>338.65807125950056</c:v>
                </c:pt>
                <c:pt idx="75">
                  <c:v>335.05904625950052</c:v>
                </c:pt>
                <c:pt idx="76">
                  <c:v>331.55994625950052</c:v>
                </c:pt>
                <c:pt idx="77">
                  <c:v>327.66077125950051</c:v>
                </c:pt>
                <c:pt idx="78">
                  <c:v>323.26174625950057</c:v>
                </c:pt>
                <c:pt idx="79">
                  <c:v>317.96264625950056</c:v>
                </c:pt>
                <c:pt idx="80">
                  <c:v>311.76347125950053</c:v>
                </c:pt>
                <c:pt idx="81">
                  <c:v>303.16444625950055</c:v>
                </c:pt>
                <c:pt idx="82">
                  <c:v>290.26534625950057</c:v>
                </c:pt>
                <c:pt idx="83">
                  <c:v>272.46617125950053</c:v>
                </c:pt>
                <c:pt idx="84">
                  <c:v>241.76692125950055</c:v>
                </c:pt>
                <c:pt idx="85">
                  <c:v>193.36767125950053</c:v>
                </c:pt>
                <c:pt idx="86">
                  <c:v>137.56834625950054</c:v>
                </c:pt>
                <c:pt idx="87">
                  <c:v>79.769021259500548</c:v>
                </c:pt>
                <c:pt idx="88">
                  <c:v>35.469321259500539</c:v>
                </c:pt>
                <c:pt idx="89">
                  <c:v>19.269246259500544</c:v>
                </c:pt>
                <c:pt idx="90">
                  <c:v>13.669171259500542</c:v>
                </c:pt>
                <c:pt idx="91">
                  <c:v>10.069321259500544</c:v>
                </c:pt>
                <c:pt idx="92">
                  <c:v>9.1693212595005438</c:v>
                </c:pt>
                <c:pt idx="93">
                  <c:v>9.1693212595005438</c:v>
                </c:pt>
                <c:pt idx="94">
                  <c:v>9.1693212595005438</c:v>
                </c:pt>
                <c:pt idx="95">
                  <c:v>9.1693212595005438</c:v>
                </c:pt>
                <c:pt idx="96">
                  <c:v>9.1693212595005438</c:v>
                </c:pt>
                <c:pt idx="97">
                  <c:v>9.1693212595005438</c:v>
                </c:pt>
                <c:pt idx="98">
                  <c:v>9.1693212595005438</c:v>
                </c:pt>
                <c:pt idx="99">
                  <c:v>2.1693212595005433</c:v>
                </c:pt>
              </c:numCache>
            </c:numRef>
          </c:xVal>
          <c:yVal>
            <c:numRef>
              <c:f>'STC計算（5～8ST）'!$J$7:$J$106</c:f>
              <c:numCache>
                <c:formatCode>General</c:formatCode>
                <c:ptCount val="100"/>
                <c:pt idx="0">
                  <c:v>0.59021064060803508</c:v>
                </c:pt>
                <c:pt idx="1">
                  <c:v>0.59021064060803508</c:v>
                </c:pt>
                <c:pt idx="2">
                  <c:v>0.71021064060803507</c:v>
                </c:pt>
                <c:pt idx="3">
                  <c:v>0.73021064060803509</c:v>
                </c:pt>
                <c:pt idx="4">
                  <c:v>0.75021064060803511</c:v>
                </c:pt>
                <c:pt idx="5">
                  <c:v>0.77021064060803501</c:v>
                </c:pt>
                <c:pt idx="6">
                  <c:v>0.80021064060803504</c:v>
                </c:pt>
                <c:pt idx="7">
                  <c:v>0.84021064060803508</c:v>
                </c:pt>
                <c:pt idx="8">
                  <c:v>0.8702106406080351</c:v>
                </c:pt>
                <c:pt idx="9">
                  <c:v>0.91021064060803514</c:v>
                </c:pt>
                <c:pt idx="10">
                  <c:v>0.95021064060803495</c:v>
                </c:pt>
                <c:pt idx="11">
                  <c:v>0.99021064060803499</c:v>
                </c:pt>
                <c:pt idx="12">
                  <c:v>1.0402106406080349</c:v>
                </c:pt>
                <c:pt idx="13">
                  <c:v>1.090210640608035</c:v>
                </c:pt>
                <c:pt idx="14">
                  <c:v>1.140210640608035</c:v>
                </c:pt>
                <c:pt idx="15">
                  <c:v>1.1902106406080351</c:v>
                </c:pt>
                <c:pt idx="16">
                  <c:v>1.2502106406080351</c:v>
                </c:pt>
                <c:pt idx="17">
                  <c:v>1.3102106406080349</c:v>
                </c:pt>
                <c:pt idx="18">
                  <c:v>1.370210640608035</c:v>
                </c:pt>
                <c:pt idx="19">
                  <c:v>1.4402106406080351</c:v>
                </c:pt>
                <c:pt idx="20">
                  <c:v>1.5102106406080349</c:v>
                </c:pt>
                <c:pt idx="21">
                  <c:v>1.580210640608035</c:v>
                </c:pt>
                <c:pt idx="22">
                  <c:v>1.650210640608035</c:v>
                </c:pt>
                <c:pt idx="23">
                  <c:v>1.7302106406080349</c:v>
                </c:pt>
                <c:pt idx="24">
                  <c:v>1.8002106406080349</c:v>
                </c:pt>
                <c:pt idx="25">
                  <c:v>1.880210640608035</c:v>
                </c:pt>
                <c:pt idx="26">
                  <c:v>1.9602106406080351</c:v>
                </c:pt>
                <c:pt idx="27">
                  <c:v>2.0502106406080349</c:v>
                </c:pt>
                <c:pt idx="28">
                  <c:v>2.1402106406080348</c:v>
                </c:pt>
                <c:pt idx="29">
                  <c:v>2.2202106406080349</c:v>
                </c:pt>
                <c:pt idx="30">
                  <c:v>2.3002106406080349</c:v>
                </c:pt>
                <c:pt idx="31">
                  <c:v>2.400210640608035</c:v>
                </c:pt>
                <c:pt idx="32">
                  <c:v>2.4802106406080346</c:v>
                </c:pt>
                <c:pt idx="33">
                  <c:v>2.5802106406080352</c:v>
                </c:pt>
                <c:pt idx="34">
                  <c:v>2.6802106406080348</c:v>
                </c:pt>
                <c:pt idx="35">
                  <c:v>2.7602106406080349</c:v>
                </c:pt>
                <c:pt idx="36">
                  <c:v>2.860210640608035</c:v>
                </c:pt>
                <c:pt idx="37">
                  <c:v>2.9702106406080349</c:v>
                </c:pt>
                <c:pt idx="38">
                  <c:v>3.0602106406080352</c:v>
                </c:pt>
                <c:pt idx="39">
                  <c:v>3.1602106406080348</c:v>
                </c:pt>
                <c:pt idx="40">
                  <c:v>3.2702106406080351</c:v>
                </c:pt>
                <c:pt idx="41">
                  <c:v>3.360210640608035</c:v>
                </c:pt>
                <c:pt idx="42">
                  <c:v>3.4702106406080349</c:v>
                </c:pt>
                <c:pt idx="43">
                  <c:v>3.5702106406080349</c:v>
                </c:pt>
                <c:pt idx="44">
                  <c:v>3.670210640608035</c:v>
                </c:pt>
                <c:pt idx="45">
                  <c:v>3.7802106406080349</c:v>
                </c:pt>
                <c:pt idx="46">
                  <c:v>3.8902106406080348</c:v>
                </c:pt>
                <c:pt idx="47">
                  <c:v>3.9902106406080353</c:v>
                </c:pt>
                <c:pt idx="48">
                  <c:v>4.2002106406080344</c:v>
                </c:pt>
                <c:pt idx="49">
                  <c:v>4.2102106406080351</c:v>
                </c:pt>
                <c:pt idx="50">
                  <c:v>4.3202106406080354</c:v>
                </c:pt>
                <c:pt idx="51">
                  <c:v>4.4302106406080348</c:v>
                </c:pt>
                <c:pt idx="52">
                  <c:v>4.5502106406080349</c:v>
                </c:pt>
                <c:pt idx="53">
                  <c:v>4.6502106406080346</c:v>
                </c:pt>
                <c:pt idx="54">
                  <c:v>4.7602106406080349</c:v>
                </c:pt>
                <c:pt idx="55">
                  <c:v>4.880210640608035</c:v>
                </c:pt>
                <c:pt idx="56">
                  <c:v>4.9902106406080353</c:v>
                </c:pt>
                <c:pt idx="57">
                  <c:v>5.1102106406080345</c:v>
                </c:pt>
                <c:pt idx="58">
                  <c:v>5.2202106406080349</c:v>
                </c:pt>
                <c:pt idx="59">
                  <c:v>5.3302106406080352</c:v>
                </c:pt>
                <c:pt idx="60">
                  <c:v>5.4502106406080353</c:v>
                </c:pt>
                <c:pt idx="61">
                  <c:v>5.5702106406080354</c:v>
                </c:pt>
                <c:pt idx="62">
                  <c:v>5.6802106406080348</c:v>
                </c:pt>
                <c:pt idx="63">
                  <c:v>5.7902106406080351</c:v>
                </c:pt>
                <c:pt idx="64">
                  <c:v>5.9102106406080352</c:v>
                </c:pt>
                <c:pt idx="65">
                  <c:v>6.0302106406080354</c:v>
                </c:pt>
                <c:pt idx="66">
                  <c:v>6.1402106406080348</c:v>
                </c:pt>
                <c:pt idx="67">
                  <c:v>6.2702106406080347</c:v>
                </c:pt>
                <c:pt idx="68">
                  <c:v>6.380210640608035</c:v>
                </c:pt>
                <c:pt idx="69">
                  <c:v>6.5002106406080351</c:v>
                </c:pt>
                <c:pt idx="70">
                  <c:v>6.6202106406080352</c:v>
                </c:pt>
                <c:pt idx="71">
                  <c:v>6.7302106406080346</c:v>
                </c:pt>
                <c:pt idx="72">
                  <c:v>6.8602106406080345</c:v>
                </c:pt>
                <c:pt idx="73">
                  <c:v>6.9802106406080346</c:v>
                </c:pt>
                <c:pt idx="74">
                  <c:v>7.090210640608035</c:v>
                </c:pt>
                <c:pt idx="75">
                  <c:v>7.2202106406080349</c:v>
                </c:pt>
                <c:pt idx="76">
                  <c:v>7.340210640608035</c:v>
                </c:pt>
                <c:pt idx="77">
                  <c:v>7.4502106406080353</c:v>
                </c:pt>
                <c:pt idx="78">
                  <c:v>7.5802106406080352</c:v>
                </c:pt>
                <c:pt idx="79">
                  <c:v>7.7002106406080353</c:v>
                </c:pt>
                <c:pt idx="80">
                  <c:v>7.8102106406080347</c:v>
                </c:pt>
                <c:pt idx="81">
                  <c:v>7.9402106406080346</c:v>
                </c:pt>
                <c:pt idx="82">
                  <c:v>8.0602106406080338</c:v>
                </c:pt>
                <c:pt idx="83">
                  <c:v>8.170210640608035</c:v>
                </c:pt>
                <c:pt idx="84">
                  <c:v>8.2702106406080347</c:v>
                </c:pt>
                <c:pt idx="85">
                  <c:v>8.3702106406080361</c:v>
                </c:pt>
                <c:pt idx="86">
                  <c:v>8.460210640608036</c:v>
                </c:pt>
                <c:pt idx="87">
                  <c:v>8.5502106406080358</c:v>
                </c:pt>
                <c:pt idx="88">
                  <c:v>8.590210640608035</c:v>
                </c:pt>
                <c:pt idx="89">
                  <c:v>8.5802106406080352</c:v>
                </c:pt>
                <c:pt idx="90">
                  <c:v>8.5702106406080354</c:v>
                </c:pt>
                <c:pt idx="91">
                  <c:v>8.590210640608035</c:v>
                </c:pt>
                <c:pt idx="92">
                  <c:v>8.590210640608035</c:v>
                </c:pt>
                <c:pt idx="93">
                  <c:v>8.590210640608035</c:v>
                </c:pt>
                <c:pt idx="94">
                  <c:v>8.590210640608035</c:v>
                </c:pt>
                <c:pt idx="95">
                  <c:v>8.590210640608035</c:v>
                </c:pt>
                <c:pt idx="96">
                  <c:v>8.590210640608035</c:v>
                </c:pt>
                <c:pt idx="97">
                  <c:v>8.590210640608035</c:v>
                </c:pt>
                <c:pt idx="98">
                  <c:v>8.590210640608035</c:v>
                </c:pt>
                <c:pt idx="99">
                  <c:v>8.590210640608035</c:v>
                </c:pt>
              </c:numCache>
            </c:numRef>
          </c:yVal>
          <c:smooth val="1"/>
        </c:ser>
        <c:ser>
          <c:idx val="4"/>
          <c:order val="8"/>
          <c:tx>
            <c:strRef>
              <c:f>'STC計算（1～4ST)'!$A$113</c:f>
              <c:strCache>
                <c:ptCount val="1"/>
                <c:pt idx="0">
                  <c:v>【実測】ST1</c:v>
                </c:pt>
              </c:strCache>
            </c:strRef>
          </c:tx>
          <c:spPr>
            <a:ln w="254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Ref>
              <c:f>'DATA（1～4ST）'!$C$7:$C$106</c:f>
              <c:numCache>
                <c:formatCode>General</c:formatCode>
                <c:ptCount val="100"/>
                <c:pt idx="0">
                  <c:v>412.9</c:v>
                </c:pt>
                <c:pt idx="1">
                  <c:v>412.9</c:v>
                </c:pt>
                <c:pt idx="2">
                  <c:v>411.8</c:v>
                </c:pt>
                <c:pt idx="3">
                  <c:v>411.5</c:v>
                </c:pt>
                <c:pt idx="4">
                  <c:v>411.5</c:v>
                </c:pt>
                <c:pt idx="5">
                  <c:v>411.2</c:v>
                </c:pt>
                <c:pt idx="6">
                  <c:v>410.9</c:v>
                </c:pt>
                <c:pt idx="7">
                  <c:v>410.6</c:v>
                </c:pt>
                <c:pt idx="8">
                  <c:v>410.3</c:v>
                </c:pt>
                <c:pt idx="9">
                  <c:v>410</c:v>
                </c:pt>
                <c:pt idx="10">
                  <c:v>409.7</c:v>
                </c:pt>
                <c:pt idx="11">
                  <c:v>409.4</c:v>
                </c:pt>
                <c:pt idx="12">
                  <c:v>409.1</c:v>
                </c:pt>
                <c:pt idx="13">
                  <c:v>408.5</c:v>
                </c:pt>
                <c:pt idx="14">
                  <c:v>408.2</c:v>
                </c:pt>
                <c:pt idx="15">
                  <c:v>407.6</c:v>
                </c:pt>
                <c:pt idx="16">
                  <c:v>407</c:v>
                </c:pt>
                <c:pt idx="17">
                  <c:v>406.7</c:v>
                </c:pt>
                <c:pt idx="18">
                  <c:v>406.1</c:v>
                </c:pt>
                <c:pt idx="19">
                  <c:v>405.6</c:v>
                </c:pt>
                <c:pt idx="20">
                  <c:v>405</c:v>
                </c:pt>
                <c:pt idx="21">
                  <c:v>404.4</c:v>
                </c:pt>
                <c:pt idx="22">
                  <c:v>403.8</c:v>
                </c:pt>
                <c:pt idx="23">
                  <c:v>403.2</c:v>
                </c:pt>
                <c:pt idx="24">
                  <c:v>402.6</c:v>
                </c:pt>
                <c:pt idx="25">
                  <c:v>401.7</c:v>
                </c:pt>
                <c:pt idx="26">
                  <c:v>401.1</c:v>
                </c:pt>
                <c:pt idx="27">
                  <c:v>400.2</c:v>
                </c:pt>
                <c:pt idx="28">
                  <c:v>399.6</c:v>
                </c:pt>
                <c:pt idx="29">
                  <c:v>399.1</c:v>
                </c:pt>
                <c:pt idx="30">
                  <c:v>398.2</c:v>
                </c:pt>
                <c:pt idx="31">
                  <c:v>397.3</c:v>
                </c:pt>
                <c:pt idx="32">
                  <c:v>396.7</c:v>
                </c:pt>
                <c:pt idx="33">
                  <c:v>395.8</c:v>
                </c:pt>
                <c:pt idx="34">
                  <c:v>394.9</c:v>
                </c:pt>
                <c:pt idx="35">
                  <c:v>394</c:v>
                </c:pt>
                <c:pt idx="36">
                  <c:v>393.2</c:v>
                </c:pt>
                <c:pt idx="37">
                  <c:v>392.3</c:v>
                </c:pt>
                <c:pt idx="38">
                  <c:v>391.4</c:v>
                </c:pt>
                <c:pt idx="39">
                  <c:v>390.2</c:v>
                </c:pt>
                <c:pt idx="40">
                  <c:v>389.3</c:v>
                </c:pt>
                <c:pt idx="41">
                  <c:v>388.4</c:v>
                </c:pt>
                <c:pt idx="42">
                  <c:v>387.5</c:v>
                </c:pt>
                <c:pt idx="43">
                  <c:v>386.4</c:v>
                </c:pt>
                <c:pt idx="44">
                  <c:v>385.5</c:v>
                </c:pt>
                <c:pt idx="45">
                  <c:v>384.3</c:v>
                </c:pt>
                <c:pt idx="46">
                  <c:v>383.1</c:v>
                </c:pt>
                <c:pt idx="47">
                  <c:v>381.9</c:v>
                </c:pt>
                <c:pt idx="48">
                  <c:v>380.8</c:v>
                </c:pt>
                <c:pt idx="49">
                  <c:v>379.6</c:v>
                </c:pt>
                <c:pt idx="50">
                  <c:v>378.4</c:v>
                </c:pt>
                <c:pt idx="51">
                  <c:v>377.2</c:v>
                </c:pt>
                <c:pt idx="52">
                  <c:v>376</c:v>
                </c:pt>
                <c:pt idx="53">
                  <c:v>374.8</c:v>
                </c:pt>
                <c:pt idx="54">
                  <c:v>373.4</c:v>
                </c:pt>
                <c:pt idx="55">
                  <c:v>372.2</c:v>
                </c:pt>
                <c:pt idx="56">
                  <c:v>371</c:v>
                </c:pt>
                <c:pt idx="57">
                  <c:v>369.5</c:v>
                </c:pt>
                <c:pt idx="58">
                  <c:v>368.1</c:v>
                </c:pt>
                <c:pt idx="59">
                  <c:v>366.6</c:v>
                </c:pt>
                <c:pt idx="60">
                  <c:v>364.8</c:v>
                </c:pt>
                <c:pt idx="61">
                  <c:v>363.3</c:v>
                </c:pt>
                <c:pt idx="62">
                  <c:v>361.9</c:v>
                </c:pt>
                <c:pt idx="63">
                  <c:v>360.1</c:v>
                </c:pt>
                <c:pt idx="64">
                  <c:v>358.3</c:v>
                </c:pt>
                <c:pt idx="65">
                  <c:v>356.5</c:v>
                </c:pt>
                <c:pt idx="66">
                  <c:v>354.8</c:v>
                </c:pt>
                <c:pt idx="67">
                  <c:v>352.7</c:v>
                </c:pt>
                <c:pt idx="68">
                  <c:v>350.6</c:v>
                </c:pt>
                <c:pt idx="69">
                  <c:v>348.3</c:v>
                </c:pt>
                <c:pt idx="70">
                  <c:v>345.9</c:v>
                </c:pt>
                <c:pt idx="71">
                  <c:v>343.9</c:v>
                </c:pt>
                <c:pt idx="72">
                  <c:v>341.2</c:v>
                </c:pt>
                <c:pt idx="73">
                  <c:v>338.2</c:v>
                </c:pt>
                <c:pt idx="74">
                  <c:v>335.6</c:v>
                </c:pt>
                <c:pt idx="75">
                  <c:v>332.3</c:v>
                </c:pt>
                <c:pt idx="76">
                  <c:v>328.8</c:v>
                </c:pt>
                <c:pt idx="77">
                  <c:v>325</c:v>
                </c:pt>
                <c:pt idx="78">
                  <c:v>320.2</c:v>
                </c:pt>
                <c:pt idx="79">
                  <c:v>314.89999999999998</c:v>
                </c:pt>
                <c:pt idx="80">
                  <c:v>308.7</c:v>
                </c:pt>
                <c:pt idx="81">
                  <c:v>299.89999999999998</c:v>
                </c:pt>
                <c:pt idx="82">
                  <c:v>287.5</c:v>
                </c:pt>
                <c:pt idx="83">
                  <c:v>269.2</c:v>
                </c:pt>
                <c:pt idx="84">
                  <c:v>236.1</c:v>
                </c:pt>
                <c:pt idx="85">
                  <c:v>188.3</c:v>
                </c:pt>
                <c:pt idx="86">
                  <c:v>133.30000000000001</c:v>
                </c:pt>
                <c:pt idx="87">
                  <c:v>76.099999999999994</c:v>
                </c:pt>
                <c:pt idx="88">
                  <c:v>32.700000000000003</c:v>
                </c:pt>
                <c:pt idx="89">
                  <c:v>17.100000000000001</c:v>
                </c:pt>
                <c:pt idx="90">
                  <c:v>11.5</c:v>
                </c:pt>
                <c:pt idx="91">
                  <c:v>7.9</c:v>
                </c:pt>
                <c:pt idx="92">
                  <c:v>7.3</c:v>
                </c:pt>
                <c:pt idx="93">
                  <c:v>7.3</c:v>
                </c:pt>
                <c:pt idx="94">
                  <c:v>7.3</c:v>
                </c:pt>
                <c:pt idx="95">
                  <c:v>7.3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0</c:v>
                </c:pt>
              </c:numCache>
            </c:numRef>
          </c:xVal>
          <c:yVal>
            <c:numRef>
              <c:f>'DATA（1～4ST）'!$B$7:$B$106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0.12</c:v>
                </c:pt>
                <c:pt idx="3">
                  <c:v>0.14000000000000001</c:v>
                </c:pt>
                <c:pt idx="4">
                  <c:v>0.16</c:v>
                </c:pt>
                <c:pt idx="5">
                  <c:v>0.19</c:v>
                </c:pt>
                <c:pt idx="6">
                  <c:v>0.22</c:v>
                </c:pt>
                <c:pt idx="7">
                  <c:v>0.25</c:v>
                </c:pt>
                <c:pt idx="8">
                  <c:v>0.28999999999999998</c:v>
                </c:pt>
                <c:pt idx="9">
                  <c:v>0.32</c:v>
                </c:pt>
                <c:pt idx="10">
                  <c:v>0.37</c:v>
                </c:pt>
                <c:pt idx="11">
                  <c:v>0.41</c:v>
                </c:pt>
                <c:pt idx="12">
                  <c:v>0.45</c:v>
                </c:pt>
                <c:pt idx="13">
                  <c:v>0.5</c:v>
                </c:pt>
                <c:pt idx="14">
                  <c:v>0.56000000000000005</c:v>
                </c:pt>
                <c:pt idx="15">
                  <c:v>0.61</c:v>
                </c:pt>
                <c:pt idx="16">
                  <c:v>0.67</c:v>
                </c:pt>
                <c:pt idx="17">
                  <c:v>0.73</c:v>
                </c:pt>
                <c:pt idx="18">
                  <c:v>0.8</c:v>
                </c:pt>
                <c:pt idx="19">
                  <c:v>0.86</c:v>
                </c:pt>
                <c:pt idx="20">
                  <c:v>0.93</c:v>
                </c:pt>
                <c:pt idx="21">
                  <c:v>1</c:v>
                </c:pt>
                <c:pt idx="22">
                  <c:v>1.07</c:v>
                </c:pt>
                <c:pt idx="23">
                  <c:v>1.1499999999999999</c:v>
                </c:pt>
                <c:pt idx="24">
                  <c:v>1.23</c:v>
                </c:pt>
                <c:pt idx="25">
                  <c:v>1.31</c:v>
                </c:pt>
                <c:pt idx="26">
                  <c:v>1.39</c:v>
                </c:pt>
                <c:pt idx="27">
                  <c:v>1.47</c:v>
                </c:pt>
                <c:pt idx="28">
                  <c:v>1.56</c:v>
                </c:pt>
                <c:pt idx="29">
                  <c:v>1.64</c:v>
                </c:pt>
                <c:pt idx="30">
                  <c:v>1.73</c:v>
                </c:pt>
                <c:pt idx="31">
                  <c:v>1.82</c:v>
                </c:pt>
                <c:pt idx="32">
                  <c:v>1.91</c:v>
                </c:pt>
                <c:pt idx="33">
                  <c:v>2</c:v>
                </c:pt>
                <c:pt idx="34">
                  <c:v>2.16</c:v>
                </c:pt>
                <c:pt idx="35">
                  <c:v>2.19</c:v>
                </c:pt>
                <c:pt idx="36">
                  <c:v>2.29</c:v>
                </c:pt>
                <c:pt idx="37">
                  <c:v>2.39</c:v>
                </c:pt>
                <c:pt idx="38">
                  <c:v>2.48</c:v>
                </c:pt>
                <c:pt idx="39">
                  <c:v>2.59</c:v>
                </c:pt>
                <c:pt idx="40">
                  <c:v>2.69</c:v>
                </c:pt>
                <c:pt idx="41">
                  <c:v>2.79</c:v>
                </c:pt>
                <c:pt idx="42">
                  <c:v>2.89</c:v>
                </c:pt>
                <c:pt idx="43">
                  <c:v>3</c:v>
                </c:pt>
                <c:pt idx="44">
                  <c:v>3.1</c:v>
                </c:pt>
                <c:pt idx="45">
                  <c:v>3.21</c:v>
                </c:pt>
                <c:pt idx="46">
                  <c:v>3.32</c:v>
                </c:pt>
                <c:pt idx="47">
                  <c:v>3.42</c:v>
                </c:pt>
                <c:pt idx="48">
                  <c:v>3.53</c:v>
                </c:pt>
                <c:pt idx="49">
                  <c:v>3.64</c:v>
                </c:pt>
                <c:pt idx="50">
                  <c:v>3.75</c:v>
                </c:pt>
                <c:pt idx="51">
                  <c:v>3.86</c:v>
                </c:pt>
                <c:pt idx="52">
                  <c:v>3.97</c:v>
                </c:pt>
                <c:pt idx="53">
                  <c:v>4.08</c:v>
                </c:pt>
                <c:pt idx="54">
                  <c:v>4.1900000000000004</c:v>
                </c:pt>
                <c:pt idx="55">
                  <c:v>4.3</c:v>
                </c:pt>
                <c:pt idx="56">
                  <c:v>4.41</c:v>
                </c:pt>
                <c:pt idx="57">
                  <c:v>4.53</c:v>
                </c:pt>
                <c:pt idx="58">
                  <c:v>4.6500000000000004</c:v>
                </c:pt>
                <c:pt idx="59">
                  <c:v>4.76</c:v>
                </c:pt>
                <c:pt idx="60">
                  <c:v>4.87</c:v>
                </c:pt>
                <c:pt idx="61">
                  <c:v>4.99</c:v>
                </c:pt>
                <c:pt idx="62">
                  <c:v>5.0999999999999996</c:v>
                </c:pt>
                <c:pt idx="63">
                  <c:v>5.22</c:v>
                </c:pt>
                <c:pt idx="64">
                  <c:v>5.34</c:v>
                </c:pt>
                <c:pt idx="65">
                  <c:v>5.45</c:v>
                </c:pt>
                <c:pt idx="66">
                  <c:v>5.57</c:v>
                </c:pt>
                <c:pt idx="67">
                  <c:v>5.7</c:v>
                </c:pt>
                <c:pt idx="68">
                  <c:v>5.81</c:v>
                </c:pt>
                <c:pt idx="69">
                  <c:v>5.93</c:v>
                </c:pt>
                <c:pt idx="70">
                  <c:v>6.05</c:v>
                </c:pt>
                <c:pt idx="71">
                  <c:v>6.16</c:v>
                </c:pt>
                <c:pt idx="72">
                  <c:v>6.29</c:v>
                </c:pt>
                <c:pt idx="73">
                  <c:v>6.4</c:v>
                </c:pt>
                <c:pt idx="74">
                  <c:v>6.52</c:v>
                </c:pt>
                <c:pt idx="75">
                  <c:v>6.64</c:v>
                </c:pt>
                <c:pt idx="76">
                  <c:v>6.76</c:v>
                </c:pt>
                <c:pt idx="77">
                  <c:v>6.88</c:v>
                </c:pt>
                <c:pt idx="78">
                  <c:v>7</c:v>
                </c:pt>
                <c:pt idx="79">
                  <c:v>7.13</c:v>
                </c:pt>
                <c:pt idx="80">
                  <c:v>7.24</c:v>
                </c:pt>
                <c:pt idx="81">
                  <c:v>7.36</c:v>
                </c:pt>
                <c:pt idx="82">
                  <c:v>7.49</c:v>
                </c:pt>
                <c:pt idx="83">
                  <c:v>7.59</c:v>
                </c:pt>
                <c:pt idx="84">
                  <c:v>7.7</c:v>
                </c:pt>
                <c:pt idx="85">
                  <c:v>7.79</c:v>
                </c:pt>
                <c:pt idx="86">
                  <c:v>7.89</c:v>
                </c:pt>
                <c:pt idx="87">
                  <c:v>7.98</c:v>
                </c:pt>
                <c:pt idx="88">
                  <c:v>8.01</c:v>
                </c:pt>
                <c:pt idx="89">
                  <c:v>8</c:v>
                </c:pt>
                <c:pt idx="90">
                  <c:v>7.99</c:v>
                </c:pt>
                <c:pt idx="91">
                  <c:v>8.01</c:v>
                </c:pt>
                <c:pt idx="92">
                  <c:v>8.01</c:v>
                </c:pt>
                <c:pt idx="93">
                  <c:v>8.01</c:v>
                </c:pt>
                <c:pt idx="94">
                  <c:v>8.01</c:v>
                </c:pt>
                <c:pt idx="95">
                  <c:v>8.01</c:v>
                </c:pt>
                <c:pt idx="96">
                  <c:v>8.01</c:v>
                </c:pt>
                <c:pt idx="97">
                  <c:v>8.01</c:v>
                </c:pt>
                <c:pt idx="98">
                  <c:v>8.01</c:v>
                </c:pt>
                <c:pt idx="99">
                  <c:v>8.01</c:v>
                </c:pt>
              </c:numCache>
            </c:numRef>
          </c:yVal>
          <c:smooth val="1"/>
        </c:ser>
        <c:ser>
          <c:idx val="5"/>
          <c:order val="9"/>
          <c:tx>
            <c:strRef>
              <c:f>'STC計算（1～4ST)'!$A$114</c:f>
              <c:strCache>
                <c:ptCount val="1"/>
                <c:pt idx="0">
                  <c:v>【実測】ST2</c:v>
                </c:pt>
              </c:strCache>
            </c:strRef>
          </c:tx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Ref>
              <c:f>'DATA（1～4ST）'!$G$7:$G$106</c:f>
              <c:numCache>
                <c:formatCode>General</c:formatCode>
                <c:ptCount val="100"/>
                <c:pt idx="0">
                  <c:v>407.9</c:v>
                </c:pt>
                <c:pt idx="1">
                  <c:v>407.9</c:v>
                </c:pt>
                <c:pt idx="2">
                  <c:v>407</c:v>
                </c:pt>
                <c:pt idx="3">
                  <c:v>406.7</c:v>
                </c:pt>
                <c:pt idx="4">
                  <c:v>406.7</c:v>
                </c:pt>
                <c:pt idx="5">
                  <c:v>406.7</c:v>
                </c:pt>
                <c:pt idx="6">
                  <c:v>406.4</c:v>
                </c:pt>
                <c:pt idx="7">
                  <c:v>406.1</c:v>
                </c:pt>
                <c:pt idx="8">
                  <c:v>405.8</c:v>
                </c:pt>
                <c:pt idx="9">
                  <c:v>405.6</c:v>
                </c:pt>
                <c:pt idx="10">
                  <c:v>405.3</c:v>
                </c:pt>
                <c:pt idx="11">
                  <c:v>404.7</c:v>
                </c:pt>
                <c:pt idx="12">
                  <c:v>404.4</c:v>
                </c:pt>
                <c:pt idx="13">
                  <c:v>404.4</c:v>
                </c:pt>
                <c:pt idx="14">
                  <c:v>403.5</c:v>
                </c:pt>
                <c:pt idx="15">
                  <c:v>403.2</c:v>
                </c:pt>
                <c:pt idx="16">
                  <c:v>402.9</c:v>
                </c:pt>
                <c:pt idx="17">
                  <c:v>402.3</c:v>
                </c:pt>
                <c:pt idx="18">
                  <c:v>402</c:v>
                </c:pt>
                <c:pt idx="19">
                  <c:v>401.1</c:v>
                </c:pt>
                <c:pt idx="20">
                  <c:v>400.8</c:v>
                </c:pt>
                <c:pt idx="21">
                  <c:v>400.2</c:v>
                </c:pt>
                <c:pt idx="22">
                  <c:v>399.6</c:v>
                </c:pt>
                <c:pt idx="23">
                  <c:v>398.8</c:v>
                </c:pt>
                <c:pt idx="24">
                  <c:v>398.2</c:v>
                </c:pt>
                <c:pt idx="25">
                  <c:v>397.6</c:v>
                </c:pt>
                <c:pt idx="26">
                  <c:v>397</c:v>
                </c:pt>
                <c:pt idx="27">
                  <c:v>396.4</c:v>
                </c:pt>
                <c:pt idx="28">
                  <c:v>395.5</c:v>
                </c:pt>
                <c:pt idx="29">
                  <c:v>394.9</c:v>
                </c:pt>
                <c:pt idx="30">
                  <c:v>394</c:v>
                </c:pt>
                <c:pt idx="31">
                  <c:v>393.2</c:v>
                </c:pt>
                <c:pt idx="32">
                  <c:v>392.6</c:v>
                </c:pt>
                <c:pt idx="33">
                  <c:v>391.7</c:v>
                </c:pt>
                <c:pt idx="34">
                  <c:v>390.8</c:v>
                </c:pt>
                <c:pt idx="35">
                  <c:v>389.9</c:v>
                </c:pt>
                <c:pt idx="36">
                  <c:v>389</c:v>
                </c:pt>
                <c:pt idx="37">
                  <c:v>388.1</c:v>
                </c:pt>
                <c:pt idx="38">
                  <c:v>387.2</c:v>
                </c:pt>
                <c:pt idx="39">
                  <c:v>386.4</c:v>
                </c:pt>
                <c:pt idx="40">
                  <c:v>385.2</c:v>
                </c:pt>
                <c:pt idx="41">
                  <c:v>384.3</c:v>
                </c:pt>
                <c:pt idx="42">
                  <c:v>383.4</c:v>
                </c:pt>
                <c:pt idx="43">
                  <c:v>382.5</c:v>
                </c:pt>
                <c:pt idx="44">
                  <c:v>381.3</c:v>
                </c:pt>
                <c:pt idx="45">
                  <c:v>380.2</c:v>
                </c:pt>
                <c:pt idx="46">
                  <c:v>379.3</c:v>
                </c:pt>
                <c:pt idx="47">
                  <c:v>378.1</c:v>
                </c:pt>
                <c:pt idx="48">
                  <c:v>377</c:v>
                </c:pt>
                <c:pt idx="49">
                  <c:v>376</c:v>
                </c:pt>
                <c:pt idx="50">
                  <c:v>374.8</c:v>
                </c:pt>
                <c:pt idx="51">
                  <c:v>373.4</c:v>
                </c:pt>
                <c:pt idx="52">
                  <c:v>372.2</c:v>
                </c:pt>
                <c:pt idx="53">
                  <c:v>371.3</c:v>
                </c:pt>
                <c:pt idx="54">
                  <c:v>369.8</c:v>
                </c:pt>
                <c:pt idx="55">
                  <c:v>368.4</c:v>
                </c:pt>
                <c:pt idx="56">
                  <c:v>367.2</c:v>
                </c:pt>
                <c:pt idx="57">
                  <c:v>365.7</c:v>
                </c:pt>
                <c:pt idx="58">
                  <c:v>364.5</c:v>
                </c:pt>
                <c:pt idx="59">
                  <c:v>363</c:v>
                </c:pt>
                <c:pt idx="60">
                  <c:v>361.6</c:v>
                </c:pt>
                <c:pt idx="61">
                  <c:v>359.8</c:v>
                </c:pt>
                <c:pt idx="62">
                  <c:v>358.3</c:v>
                </c:pt>
                <c:pt idx="63">
                  <c:v>356.5</c:v>
                </c:pt>
                <c:pt idx="64">
                  <c:v>354.8</c:v>
                </c:pt>
                <c:pt idx="65">
                  <c:v>353.3</c:v>
                </c:pt>
                <c:pt idx="66">
                  <c:v>351.2</c:v>
                </c:pt>
                <c:pt idx="67">
                  <c:v>349.5</c:v>
                </c:pt>
                <c:pt idx="68">
                  <c:v>347.7</c:v>
                </c:pt>
                <c:pt idx="69">
                  <c:v>345.3</c:v>
                </c:pt>
                <c:pt idx="70">
                  <c:v>343</c:v>
                </c:pt>
                <c:pt idx="71">
                  <c:v>340.9</c:v>
                </c:pt>
                <c:pt idx="72">
                  <c:v>338.5</c:v>
                </c:pt>
                <c:pt idx="73">
                  <c:v>335.9</c:v>
                </c:pt>
                <c:pt idx="74">
                  <c:v>332.9</c:v>
                </c:pt>
                <c:pt idx="75">
                  <c:v>330</c:v>
                </c:pt>
                <c:pt idx="76">
                  <c:v>326.39999999999998</c:v>
                </c:pt>
                <c:pt idx="77">
                  <c:v>322.89999999999998</c:v>
                </c:pt>
                <c:pt idx="78">
                  <c:v>318.8</c:v>
                </c:pt>
                <c:pt idx="79">
                  <c:v>314</c:v>
                </c:pt>
                <c:pt idx="80">
                  <c:v>308.7</c:v>
                </c:pt>
                <c:pt idx="81">
                  <c:v>301.3</c:v>
                </c:pt>
                <c:pt idx="82">
                  <c:v>291.89999999999998</c:v>
                </c:pt>
                <c:pt idx="83">
                  <c:v>278.60000000000002</c:v>
                </c:pt>
                <c:pt idx="84">
                  <c:v>255</c:v>
                </c:pt>
                <c:pt idx="85">
                  <c:v>217.8</c:v>
                </c:pt>
                <c:pt idx="86">
                  <c:v>162.30000000000001</c:v>
                </c:pt>
                <c:pt idx="87">
                  <c:v>97.3</c:v>
                </c:pt>
                <c:pt idx="88">
                  <c:v>45.1</c:v>
                </c:pt>
                <c:pt idx="89">
                  <c:v>21.5</c:v>
                </c:pt>
                <c:pt idx="90">
                  <c:v>12.9</c:v>
                </c:pt>
                <c:pt idx="91">
                  <c:v>9.4</c:v>
                </c:pt>
                <c:pt idx="92">
                  <c:v>7.3</c:v>
                </c:pt>
                <c:pt idx="93">
                  <c:v>7.3</c:v>
                </c:pt>
                <c:pt idx="94">
                  <c:v>7.3</c:v>
                </c:pt>
                <c:pt idx="95">
                  <c:v>7.3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0</c:v>
                </c:pt>
              </c:numCache>
            </c:numRef>
          </c:xVal>
          <c:yVal>
            <c:numRef>
              <c:f>'DATA（1～4ST）'!$F$7:$F$106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0.12</c:v>
                </c:pt>
                <c:pt idx="3">
                  <c:v>0.14000000000000001</c:v>
                </c:pt>
                <c:pt idx="4">
                  <c:v>0.16</c:v>
                </c:pt>
                <c:pt idx="5">
                  <c:v>0.19</c:v>
                </c:pt>
                <c:pt idx="6">
                  <c:v>0.22</c:v>
                </c:pt>
                <c:pt idx="7">
                  <c:v>0.25</c:v>
                </c:pt>
                <c:pt idx="8">
                  <c:v>0.28999999999999998</c:v>
                </c:pt>
                <c:pt idx="9">
                  <c:v>0.33</c:v>
                </c:pt>
                <c:pt idx="10">
                  <c:v>0.37</c:v>
                </c:pt>
                <c:pt idx="11">
                  <c:v>0.41</c:v>
                </c:pt>
                <c:pt idx="12">
                  <c:v>0.46</c:v>
                </c:pt>
                <c:pt idx="13">
                  <c:v>0.51</c:v>
                </c:pt>
                <c:pt idx="14">
                  <c:v>0.56000000000000005</c:v>
                </c:pt>
                <c:pt idx="15">
                  <c:v>0.61</c:v>
                </c:pt>
                <c:pt idx="16">
                  <c:v>0.68</c:v>
                </c:pt>
                <c:pt idx="17">
                  <c:v>0.73</c:v>
                </c:pt>
                <c:pt idx="18">
                  <c:v>0.8</c:v>
                </c:pt>
                <c:pt idx="19">
                  <c:v>0.87</c:v>
                </c:pt>
                <c:pt idx="20">
                  <c:v>0.93</c:v>
                </c:pt>
                <c:pt idx="21">
                  <c:v>1</c:v>
                </c:pt>
                <c:pt idx="22">
                  <c:v>1.08</c:v>
                </c:pt>
                <c:pt idx="23">
                  <c:v>1.1499999999999999</c:v>
                </c:pt>
                <c:pt idx="24">
                  <c:v>1.23</c:v>
                </c:pt>
                <c:pt idx="25">
                  <c:v>1.31</c:v>
                </c:pt>
                <c:pt idx="26">
                  <c:v>1.39</c:v>
                </c:pt>
                <c:pt idx="27">
                  <c:v>1.47</c:v>
                </c:pt>
                <c:pt idx="28">
                  <c:v>1.56</c:v>
                </c:pt>
                <c:pt idx="29">
                  <c:v>1.64</c:v>
                </c:pt>
                <c:pt idx="30">
                  <c:v>1.73</c:v>
                </c:pt>
                <c:pt idx="31">
                  <c:v>1.83</c:v>
                </c:pt>
                <c:pt idx="32">
                  <c:v>1.91</c:v>
                </c:pt>
                <c:pt idx="33">
                  <c:v>2.0099999999999998</c:v>
                </c:pt>
                <c:pt idx="34">
                  <c:v>2.11</c:v>
                </c:pt>
                <c:pt idx="35">
                  <c:v>2.2000000000000002</c:v>
                </c:pt>
                <c:pt idx="36">
                  <c:v>2.29</c:v>
                </c:pt>
                <c:pt idx="37">
                  <c:v>2.39</c:v>
                </c:pt>
                <c:pt idx="38">
                  <c:v>2.4900000000000002</c:v>
                </c:pt>
                <c:pt idx="39">
                  <c:v>2.59</c:v>
                </c:pt>
                <c:pt idx="40">
                  <c:v>2.7</c:v>
                </c:pt>
                <c:pt idx="41">
                  <c:v>2.79</c:v>
                </c:pt>
                <c:pt idx="42">
                  <c:v>2.9</c:v>
                </c:pt>
                <c:pt idx="43">
                  <c:v>3.01</c:v>
                </c:pt>
                <c:pt idx="44">
                  <c:v>3.1</c:v>
                </c:pt>
                <c:pt idx="45">
                  <c:v>3.21</c:v>
                </c:pt>
                <c:pt idx="46">
                  <c:v>3.32</c:v>
                </c:pt>
                <c:pt idx="47">
                  <c:v>3.42</c:v>
                </c:pt>
                <c:pt idx="48">
                  <c:v>3.63</c:v>
                </c:pt>
                <c:pt idx="49">
                  <c:v>3.64</c:v>
                </c:pt>
                <c:pt idx="50">
                  <c:v>3.75</c:v>
                </c:pt>
                <c:pt idx="51">
                  <c:v>3.86</c:v>
                </c:pt>
                <c:pt idx="52">
                  <c:v>3.98</c:v>
                </c:pt>
                <c:pt idx="53">
                  <c:v>4.08</c:v>
                </c:pt>
                <c:pt idx="54">
                  <c:v>4.1900000000000004</c:v>
                </c:pt>
                <c:pt idx="55">
                  <c:v>4.3099999999999996</c:v>
                </c:pt>
                <c:pt idx="56">
                  <c:v>4.42</c:v>
                </c:pt>
                <c:pt idx="57">
                  <c:v>4.53</c:v>
                </c:pt>
                <c:pt idx="58">
                  <c:v>4.6500000000000004</c:v>
                </c:pt>
                <c:pt idx="59">
                  <c:v>4.76</c:v>
                </c:pt>
                <c:pt idx="60">
                  <c:v>4.88</c:v>
                </c:pt>
                <c:pt idx="61">
                  <c:v>4.99</c:v>
                </c:pt>
                <c:pt idx="62">
                  <c:v>5.1100000000000003</c:v>
                </c:pt>
                <c:pt idx="63">
                  <c:v>5.23</c:v>
                </c:pt>
                <c:pt idx="64">
                  <c:v>5.35</c:v>
                </c:pt>
                <c:pt idx="65">
                  <c:v>5.46</c:v>
                </c:pt>
                <c:pt idx="66">
                  <c:v>5.58</c:v>
                </c:pt>
                <c:pt idx="67">
                  <c:v>5.7</c:v>
                </c:pt>
                <c:pt idx="68">
                  <c:v>5.81</c:v>
                </c:pt>
                <c:pt idx="69">
                  <c:v>5.93</c:v>
                </c:pt>
                <c:pt idx="70">
                  <c:v>6.05</c:v>
                </c:pt>
                <c:pt idx="71">
                  <c:v>6.16</c:v>
                </c:pt>
                <c:pt idx="72">
                  <c:v>6.29</c:v>
                </c:pt>
                <c:pt idx="73">
                  <c:v>6.41</c:v>
                </c:pt>
                <c:pt idx="74">
                  <c:v>6.52</c:v>
                </c:pt>
                <c:pt idx="75">
                  <c:v>6.65</c:v>
                </c:pt>
                <c:pt idx="76">
                  <c:v>6.77</c:v>
                </c:pt>
                <c:pt idx="77">
                  <c:v>6.89</c:v>
                </c:pt>
                <c:pt idx="78">
                  <c:v>7.01</c:v>
                </c:pt>
                <c:pt idx="79">
                  <c:v>7.13</c:v>
                </c:pt>
                <c:pt idx="80">
                  <c:v>7.25</c:v>
                </c:pt>
                <c:pt idx="81">
                  <c:v>7.37</c:v>
                </c:pt>
                <c:pt idx="82">
                  <c:v>7.49</c:v>
                </c:pt>
                <c:pt idx="83">
                  <c:v>7.6</c:v>
                </c:pt>
                <c:pt idx="84">
                  <c:v>7.72</c:v>
                </c:pt>
                <c:pt idx="85">
                  <c:v>7.81</c:v>
                </c:pt>
                <c:pt idx="86">
                  <c:v>7.89</c:v>
                </c:pt>
                <c:pt idx="87">
                  <c:v>7.99</c:v>
                </c:pt>
                <c:pt idx="88">
                  <c:v>8.0500000000000007</c:v>
                </c:pt>
                <c:pt idx="89">
                  <c:v>8.06</c:v>
                </c:pt>
                <c:pt idx="90">
                  <c:v>8.0500000000000007</c:v>
                </c:pt>
                <c:pt idx="91">
                  <c:v>8.06</c:v>
                </c:pt>
                <c:pt idx="92">
                  <c:v>8.06</c:v>
                </c:pt>
                <c:pt idx="93">
                  <c:v>8.06</c:v>
                </c:pt>
                <c:pt idx="94">
                  <c:v>8.06</c:v>
                </c:pt>
                <c:pt idx="95">
                  <c:v>8.06</c:v>
                </c:pt>
                <c:pt idx="96">
                  <c:v>8.06</c:v>
                </c:pt>
                <c:pt idx="97">
                  <c:v>8.06</c:v>
                </c:pt>
                <c:pt idx="98">
                  <c:v>8.06</c:v>
                </c:pt>
                <c:pt idx="99">
                  <c:v>8.06</c:v>
                </c:pt>
              </c:numCache>
            </c:numRef>
          </c:yVal>
          <c:smooth val="1"/>
        </c:ser>
        <c:ser>
          <c:idx val="6"/>
          <c:order val="10"/>
          <c:tx>
            <c:strRef>
              <c:f>'STC計算（1～4ST)'!$A$115</c:f>
              <c:strCache>
                <c:ptCount val="1"/>
                <c:pt idx="0">
                  <c:v>【実測】ST3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'DATA（1～4ST）'!$K$7:$K$106</c:f>
              <c:numCache>
                <c:formatCode>General</c:formatCode>
                <c:ptCount val="100"/>
                <c:pt idx="0">
                  <c:v>409.1</c:v>
                </c:pt>
                <c:pt idx="1">
                  <c:v>409.1</c:v>
                </c:pt>
                <c:pt idx="2">
                  <c:v>407.9</c:v>
                </c:pt>
                <c:pt idx="3">
                  <c:v>407.9</c:v>
                </c:pt>
                <c:pt idx="4">
                  <c:v>407.6</c:v>
                </c:pt>
                <c:pt idx="5">
                  <c:v>407.6</c:v>
                </c:pt>
                <c:pt idx="6">
                  <c:v>407.3</c:v>
                </c:pt>
                <c:pt idx="7">
                  <c:v>407</c:v>
                </c:pt>
                <c:pt idx="8">
                  <c:v>406.7</c:v>
                </c:pt>
                <c:pt idx="9">
                  <c:v>406.4</c:v>
                </c:pt>
                <c:pt idx="10">
                  <c:v>406.1</c:v>
                </c:pt>
                <c:pt idx="11">
                  <c:v>405.8</c:v>
                </c:pt>
                <c:pt idx="12">
                  <c:v>405.6</c:v>
                </c:pt>
                <c:pt idx="13">
                  <c:v>405</c:v>
                </c:pt>
                <c:pt idx="14">
                  <c:v>404.7</c:v>
                </c:pt>
                <c:pt idx="15">
                  <c:v>404.4</c:v>
                </c:pt>
                <c:pt idx="16">
                  <c:v>403.8</c:v>
                </c:pt>
                <c:pt idx="17">
                  <c:v>403.2</c:v>
                </c:pt>
                <c:pt idx="18">
                  <c:v>402.6</c:v>
                </c:pt>
                <c:pt idx="19">
                  <c:v>402</c:v>
                </c:pt>
                <c:pt idx="20">
                  <c:v>401.4</c:v>
                </c:pt>
                <c:pt idx="21">
                  <c:v>400.8</c:v>
                </c:pt>
                <c:pt idx="22">
                  <c:v>400.2</c:v>
                </c:pt>
                <c:pt idx="23">
                  <c:v>399.6</c:v>
                </c:pt>
                <c:pt idx="24">
                  <c:v>399.1</c:v>
                </c:pt>
                <c:pt idx="25">
                  <c:v>398.2</c:v>
                </c:pt>
                <c:pt idx="26">
                  <c:v>397.9</c:v>
                </c:pt>
                <c:pt idx="27">
                  <c:v>397</c:v>
                </c:pt>
                <c:pt idx="28">
                  <c:v>396.1</c:v>
                </c:pt>
                <c:pt idx="29">
                  <c:v>395.5</c:v>
                </c:pt>
                <c:pt idx="30">
                  <c:v>394.6</c:v>
                </c:pt>
                <c:pt idx="31">
                  <c:v>393.7</c:v>
                </c:pt>
                <c:pt idx="32">
                  <c:v>393.2</c:v>
                </c:pt>
                <c:pt idx="33">
                  <c:v>392.3</c:v>
                </c:pt>
                <c:pt idx="34">
                  <c:v>391.4</c:v>
                </c:pt>
                <c:pt idx="35">
                  <c:v>390.5</c:v>
                </c:pt>
                <c:pt idx="36">
                  <c:v>389.6</c:v>
                </c:pt>
                <c:pt idx="37">
                  <c:v>388.7</c:v>
                </c:pt>
                <c:pt idx="38">
                  <c:v>388.1</c:v>
                </c:pt>
                <c:pt idx="39">
                  <c:v>387</c:v>
                </c:pt>
                <c:pt idx="40">
                  <c:v>386.1</c:v>
                </c:pt>
                <c:pt idx="41">
                  <c:v>384.9</c:v>
                </c:pt>
                <c:pt idx="42">
                  <c:v>384</c:v>
                </c:pt>
                <c:pt idx="43">
                  <c:v>383.1</c:v>
                </c:pt>
                <c:pt idx="44">
                  <c:v>381.9</c:v>
                </c:pt>
                <c:pt idx="45">
                  <c:v>380.8</c:v>
                </c:pt>
                <c:pt idx="46">
                  <c:v>379.6</c:v>
                </c:pt>
                <c:pt idx="47">
                  <c:v>378.7</c:v>
                </c:pt>
                <c:pt idx="48">
                  <c:v>376.3</c:v>
                </c:pt>
                <c:pt idx="49">
                  <c:v>376.3</c:v>
                </c:pt>
                <c:pt idx="50">
                  <c:v>375.4</c:v>
                </c:pt>
                <c:pt idx="51">
                  <c:v>374</c:v>
                </c:pt>
                <c:pt idx="52">
                  <c:v>372.8</c:v>
                </c:pt>
                <c:pt idx="53">
                  <c:v>371.6</c:v>
                </c:pt>
                <c:pt idx="54">
                  <c:v>370.1</c:v>
                </c:pt>
                <c:pt idx="55">
                  <c:v>368.9</c:v>
                </c:pt>
                <c:pt idx="56">
                  <c:v>367.8</c:v>
                </c:pt>
                <c:pt idx="57">
                  <c:v>366</c:v>
                </c:pt>
                <c:pt idx="58">
                  <c:v>364.6</c:v>
                </c:pt>
                <c:pt idx="59">
                  <c:v>363.3</c:v>
                </c:pt>
                <c:pt idx="60">
                  <c:v>361.6</c:v>
                </c:pt>
                <c:pt idx="61">
                  <c:v>360.1</c:v>
                </c:pt>
                <c:pt idx="62">
                  <c:v>358.6</c:v>
                </c:pt>
                <c:pt idx="63">
                  <c:v>356.5</c:v>
                </c:pt>
                <c:pt idx="64">
                  <c:v>354.8</c:v>
                </c:pt>
                <c:pt idx="65">
                  <c:v>353.3</c:v>
                </c:pt>
                <c:pt idx="66">
                  <c:v>351.2</c:v>
                </c:pt>
                <c:pt idx="67">
                  <c:v>349.5</c:v>
                </c:pt>
                <c:pt idx="68">
                  <c:v>347.4</c:v>
                </c:pt>
                <c:pt idx="69">
                  <c:v>345</c:v>
                </c:pt>
                <c:pt idx="70">
                  <c:v>342.7</c:v>
                </c:pt>
                <c:pt idx="71">
                  <c:v>340.6</c:v>
                </c:pt>
                <c:pt idx="72">
                  <c:v>337.9</c:v>
                </c:pt>
                <c:pt idx="73">
                  <c:v>335</c:v>
                </c:pt>
                <c:pt idx="74">
                  <c:v>332.3</c:v>
                </c:pt>
                <c:pt idx="75">
                  <c:v>328.8</c:v>
                </c:pt>
                <c:pt idx="76">
                  <c:v>325.3</c:v>
                </c:pt>
                <c:pt idx="77">
                  <c:v>321.39999999999998</c:v>
                </c:pt>
                <c:pt idx="78">
                  <c:v>316.7</c:v>
                </c:pt>
                <c:pt idx="79">
                  <c:v>311.39999999999998</c:v>
                </c:pt>
                <c:pt idx="80">
                  <c:v>305.2</c:v>
                </c:pt>
                <c:pt idx="81">
                  <c:v>296.89999999999998</c:v>
                </c:pt>
                <c:pt idx="82">
                  <c:v>285.10000000000002</c:v>
                </c:pt>
                <c:pt idx="83">
                  <c:v>267.10000000000002</c:v>
                </c:pt>
                <c:pt idx="84">
                  <c:v>237</c:v>
                </c:pt>
                <c:pt idx="85">
                  <c:v>187.7</c:v>
                </c:pt>
                <c:pt idx="86">
                  <c:v>126.9</c:v>
                </c:pt>
                <c:pt idx="87">
                  <c:v>64.599999999999994</c:v>
                </c:pt>
                <c:pt idx="88">
                  <c:v>28.6</c:v>
                </c:pt>
                <c:pt idx="89">
                  <c:v>15.6</c:v>
                </c:pt>
                <c:pt idx="90">
                  <c:v>10.9</c:v>
                </c:pt>
                <c:pt idx="91">
                  <c:v>7.6</c:v>
                </c:pt>
                <c:pt idx="92">
                  <c:v>7.3</c:v>
                </c:pt>
                <c:pt idx="93">
                  <c:v>7.3</c:v>
                </c:pt>
                <c:pt idx="94">
                  <c:v>7.3</c:v>
                </c:pt>
                <c:pt idx="95">
                  <c:v>7.3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0</c:v>
                </c:pt>
              </c:numCache>
            </c:numRef>
          </c:xVal>
          <c:yVal>
            <c:numRef>
              <c:f>'DATA（1～4ST）'!$J$7:$J$106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0.12</c:v>
                </c:pt>
                <c:pt idx="3">
                  <c:v>0.14000000000000001</c:v>
                </c:pt>
                <c:pt idx="4">
                  <c:v>0.17</c:v>
                </c:pt>
                <c:pt idx="5">
                  <c:v>0.19</c:v>
                </c:pt>
                <c:pt idx="6">
                  <c:v>0.22</c:v>
                </c:pt>
                <c:pt idx="7">
                  <c:v>0.25</c:v>
                </c:pt>
                <c:pt idx="8">
                  <c:v>0.28999999999999998</c:v>
                </c:pt>
                <c:pt idx="9">
                  <c:v>0.33</c:v>
                </c:pt>
                <c:pt idx="10">
                  <c:v>0.37</c:v>
                </c:pt>
                <c:pt idx="11">
                  <c:v>0.41</c:v>
                </c:pt>
                <c:pt idx="12">
                  <c:v>0.46</c:v>
                </c:pt>
                <c:pt idx="13">
                  <c:v>0.51</c:v>
                </c:pt>
                <c:pt idx="14">
                  <c:v>0.56000000000000005</c:v>
                </c:pt>
                <c:pt idx="15">
                  <c:v>0.62</c:v>
                </c:pt>
                <c:pt idx="16">
                  <c:v>0.68</c:v>
                </c:pt>
                <c:pt idx="17">
                  <c:v>0.74</c:v>
                </c:pt>
                <c:pt idx="18">
                  <c:v>0.8</c:v>
                </c:pt>
                <c:pt idx="19">
                  <c:v>0.87</c:v>
                </c:pt>
                <c:pt idx="20">
                  <c:v>0.94</c:v>
                </c:pt>
                <c:pt idx="21">
                  <c:v>1.01</c:v>
                </c:pt>
                <c:pt idx="22">
                  <c:v>1.08</c:v>
                </c:pt>
                <c:pt idx="23">
                  <c:v>1.1599999999999999</c:v>
                </c:pt>
                <c:pt idx="24">
                  <c:v>1.24</c:v>
                </c:pt>
                <c:pt idx="25">
                  <c:v>1.31</c:v>
                </c:pt>
                <c:pt idx="26">
                  <c:v>1.39</c:v>
                </c:pt>
                <c:pt idx="27">
                  <c:v>1.48</c:v>
                </c:pt>
                <c:pt idx="28">
                  <c:v>1.57</c:v>
                </c:pt>
                <c:pt idx="29">
                  <c:v>1.65</c:v>
                </c:pt>
                <c:pt idx="30">
                  <c:v>1.74</c:v>
                </c:pt>
                <c:pt idx="31">
                  <c:v>1.83</c:v>
                </c:pt>
                <c:pt idx="32">
                  <c:v>1.92</c:v>
                </c:pt>
                <c:pt idx="33">
                  <c:v>2.0099999999999998</c:v>
                </c:pt>
                <c:pt idx="34">
                  <c:v>2.11</c:v>
                </c:pt>
                <c:pt idx="35">
                  <c:v>2.2000000000000002</c:v>
                </c:pt>
                <c:pt idx="36">
                  <c:v>2.2999999999999998</c:v>
                </c:pt>
                <c:pt idx="37">
                  <c:v>2.4</c:v>
                </c:pt>
                <c:pt idx="38">
                  <c:v>2.4900000000000002</c:v>
                </c:pt>
                <c:pt idx="39">
                  <c:v>2.6</c:v>
                </c:pt>
                <c:pt idx="40">
                  <c:v>2.7</c:v>
                </c:pt>
                <c:pt idx="41">
                  <c:v>2.8</c:v>
                </c:pt>
                <c:pt idx="42">
                  <c:v>2.9</c:v>
                </c:pt>
                <c:pt idx="43">
                  <c:v>3.01</c:v>
                </c:pt>
                <c:pt idx="44">
                  <c:v>3.11</c:v>
                </c:pt>
                <c:pt idx="45">
                  <c:v>3.22</c:v>
                </c:pt>
                <c:pt idx="46">
                  <c:v>3.33</c:v>
                </c:pt>
                <c:pt idx="47">
                  <c:v>3.43</c:v>
                </c:pt>
                <c:pt idx="48">
                  <c:v>3.63</c:v>
                </c:pt>
                <c:pt idx="49">
                  <c:v>3.65</c:v>
                </c:pt>
                <c:pt idx="50">
                  <c:v>3.75</c:v>
                </c:pt>
                <c:pt idx="51">
                  <c:v>3.87</c:v>
                </c:pt>
                <c:pt idx="52">
                  <c:v>3.98</c:v>
                </c:pt>
                <c:pt idx="53">
                  <c:v>4.09</c:v>
                </c:pt>
                <c:pt idx="54">
                  <c:v>4.2</c:v>
                </c:pt>
                <c:pt idx="55">
                  <c:v>4.32</c:v>
                </c:pt>
                <c:pt idx="56">
                  <c:v>4.42</c:v>
                </c:pt>
                <c:pt idx="57">
                  <c:v>4.54</c:v>
                </c:pt>
                <c:pt idx="58">
                  <c:v>4.7300000000000004</c:v>
                </c:pt>
                <c:pt idx="59">
                  <c:v>4.7699999999999996</c:v>
                </c:pt>
                <c:pt idx="60">
                  <c:v>4.88</c:v>
                </c:pt>
                <c:pt idx="61">
                  <c:v>5</c:v>
                </c:pt>
                <c:pt idx="62">
                  <c:v>5.1100000000000003</c:v>
                </c:pt>
                <c:pt idx="63">
                  <c:v>5.23</c:v>
                </c:pt>
                <c:pt idx="64">
                  <c:v>5.35</c:v>
                </c:pt>
                <c:pt idx="65">
                  <c:v>5.46</c:v>
                </c:pt>
                <c:pt idx="66">
                  <c:v>5.58</c:v>
                </c:pt>
                <c:pt idx="67">
                  <c:v>5.7</c:v>
                </c:pt>
                <c:pt idx="68">
                  <c:v>5.82</c:v>
                </c:pt>
                <c:pt idx="69">
                  <c:v>5.94</c:v>
                </c:pt>
                <c:pt idx="70">
                  <c:v>6.06</c:v>
                </c:pt>
                <c:pt idx="71">
                  <c:v>6.17</c:v>
                </c:pt>
                <c:pt idx="72">
                  <c:v>6.29</c:v>
                </c:pt>
                <c:pt idx="73">
                  <c:v>6.42</c:v>
                </c:pt>
                <c:pt idx="74">
                  <c:v>6.53</c:v>
                </c:pt>
                <c:pt idx="75">
                  <c:v>6.65</c:v>
                </c:pt>
                <c:pt idx="76">
                  <c:v>6.78</c:v>
                </c:pt>
                <c:pt idx="77">
                  <c:v>6.89</c:v>
                </c:pt>
                <c:pt idx="78">
                  <c:v>7.01</c:v>
                </c:pt>
                <c:pt idx="79">
                  <c:v>7.14</c:v>
                </c:pt>
                <c:pt idx="80">
                  <c:v>7.25</c:v>
                </c:pt>
                <c:pt idx="81">
                  <c:v>7.37</c:v>
                </c:pt>
                <c:pt idx="82">
                  <c:v>7.5</c:v>
                </c:pt>
                <c:pt idx="83">
                  <c:v>7.6</c:v>
                </c:pt>
                <c:pt idx="84">
                  <c:v>7.71</c:v>
                </c:pt>
                <c:pt idx="85">
                  <c:v>7.8</c:v>
                </c:pt>
                <c:pt idx="86">
                  <c:v>7.89</c:v>
                </c:pt>
                <c:pt idx="87">
                  <c:v>7.97</c:v>
                </c:pt>
                <c:pt idx="88">
                  <c:v>8.01</c:v>
                </c:pt>
                <c:pt idx="89">
                  <c:v>8</c:v>
                </c:pt>
                <c:pt idx="90">
                  <c:v>7.99</c:v>
                </c:pt>
                <c:pt idx="91">
                  <c:v>8.01</c:v>
                </c:pt>
                <c:pt idx="92">
                  <c:v>8.01</c:v>
                </c:pt>
                <c:pt idx="93">
                  <c:v>8.01</c:v>
                </c:pt>
                <c:pt idx="94">
                  <c:v>8.01</c:v>
                </c:pt>
                <c:pt idx="95">
                  <c:v>8.01</c:v>
                </c:pt>
                <c:pt idx="96">
                  <c:v>8.01</c:v>
                </c:pt>
                <c:pt idx="97">
                  <c:v>8.01</c:v>
                </c:pt>
                <c:pt idx="98">
                  <c:v>8.01</c:v>
                </c:pt>
                <c:pt idx="99">
                  <c:v>8.01</c:v>
                </c:pt>
              </c:numCache>
            </c:numRef>
          </c:yVal>
          <c:smooth val="1"/>
        </c:ser>
        <c:ser>
          <c:idx val="7"/>
          <c:order val="11"/>
          <c:tx>
            <c:strRef>
              <c:f>'STC計算（1～4ST)'!$A$116</c:f>
              <c:strCache>
                <c:ptCount val="1"/>
                <c:pt idx="0">
                  <c:v>【実測】ST4</c:v>
                </c:pt>
              </c:strCache>
            </c:strRef>
          </c:tx>
          <c:spPr>
            <a:ln w="25400">
              <a:solidFill>
                <a:srgbClr val="00FF00"/>
              </a:solidFill>
              <a:prstDash val="solid"/>
            </a:ln>
          </c:spPr>
          <c:marker>
            <c:symbol val="none"/>
          </c:marker>
          <c:xVal>
            <c:numRef>
              <c:f>'DATA（1～4ST）'!$O$7:$O$106</c:f>
              <c:numCache>
                <c:formatCode>General</c:formatCode>
                <c:ptCount val="100"/>
                <c:pt idx="0">
                  <c:v>405.6</c:v>
                </c:pt>
                <c:pt idx="1">
                  <c:v>405.6</c:v>
                </c:pt>
                <c:pt idx="2">
                  <c:v>404.4</c:v>
                </c:pt>
                <c:pt idx="3">
                  <c:v>404.1</c:v>
                </c:pt>
                <c:pt idx="4">
                  <c:v>403.8</c:v>
                </c:pt>
                <c:pt idx="5">
                  <c:v>403.8</c:v>
                </c:pt>
                <c:pt idx="6">
                  <c:v>403.5</c:v>
                </c:pt>
                <c:pt idx="7">
                  <c:v>403.2</c:v>
                </c:pt>
                <c:pt idx="8">
                  <c:v>402.9</c:v>
                </c:pt>
                <c:pt idx="9">
                  <c:v>402.6</c:v>
                </c:pt>
                <c:pt idx="10">
                  <c:v>402</c:v>
                </c:pt>
                <c:pt idx="11">
                  <c:v>401.7</c:v>
                </c:pt>
                <c:pt idx="12">
                  <c:v>401.1</c:v>
                </c:pt>
                <c:pt idx="13">
                  <c:v>400.8</c:v>
                </c:pt>
                <c:pt idx="14">
                  <c:v>400.2</c:v>
                </c:pt>
                <c:pt idx="15">
                  <c:v>399.4</c:v>
                </c:pt>
                <c:pt idx="16">
                  <c:v>399.1</c:v>
                </c:pt>
                <c:pt idx="17">
                  <c:v>398.5</c:v>
                </c:pt>
                <c:pt idx="18">
                  <c:v>397.6</c:v>
                </c:pt>
                <c:pt idx="19">
                  <c:v>397</c:v>
                </c:pt>
                <c:pt idx="20">
                  <c:v>396.4</c:v>
                </c:pt>
                <c:pt idx="21">
                  <c:v>395.5</c:v>
                </c:pt>
                <c:pt idx="22">
                  <c:v>394.9</c:v>
                </c:pt>
                <c:pt idx="23">
                  <c:v>394</c:v>
                </c:pt>
                <c:pt idx="24">
                  <c:v>393.2</c:v>
                </c:pt>
                <c:pt idx="25">
                  <c:v>392.3</c:v>
                </c:pt>
                <c:pt idx="26">
                  <c:v>391.4</c:v>
                </c:pt>
                <c:pt idx="27">
                  <c:v>390.2</c:v>
                </c:pt>
                <c:pt idx="28">
                  <c:v>389.3</c:v>
                </c:pt>
                <c:pt idx="29">
                  <c:v>388.4</c:v>
                </c:pt>
                <c:pt idx="30">
                  <c:v>387.5</c:v>
                </c:pt>
                <c:pt idx="31">
                  <c:v>386.4</c:v>
                </c:pt>
                <c:pt idx="32">
                  <c:v>385.2</c:v>
                </c:pt>
                <c:pt idx="33">
                  <c:v>384</c:v>
                </c:pt>
                <c:pt idx="34">
                  <c:v>382.5</c:v>
                </c:pt>
                <c:pt idx="35">
                  <c:v>381.3</c:v>
                </c:pt>
                <c:pt idx="36">
                  <c:v>380.2</c:v>
                </c:pt>
                <c:pt idx="37">
                  <c:v>379.3</c:v>
                </c:pt>
                <c:pt idx="38">
                  <c:v>378.1</c:v>
                </c:pt>
                <c:pt idx="39">
                  <c:v>376.6</c:v>
                </c:pt>
                <c:pt idx="40">
                  <c:v>375.1</c:v>
                </c:pt>
                <c:pt idx="41">
                  <c:v>373.7</c:v>
                </c:pt>
                <c:pt idx="42">
                  <c:v>372.2</c:v>
                </c:pt>
                <c:pt idx="43">
                  <c:v>370.7</c:v>
                </c:pt>
                <c:pt idx="44">
                  <c:v>369.2</c:v>
                </c:pt>
                <c:pt idx="45">
                  <c:v>367.5</c:v>
                </c:pt>
                <c:pt idx="46">
                  <c:v>366</c:v>
                </c:pt>
                <c:pt idx="47">
                  <c:v>364.2</c:v>
                </c:pt>
                <c:pt idx="48">
                  <c:v>361</c:v>
                </c:pt>
                <c:pt idx="49">
                  <c:v>360.4</c:v>
                </c:pt>
                <c:pt idx="50">
                  <c:v>358.6</c:v>
                </c:pt>
                <c:pt idx="51">
                  <c:v>356.5</c:v>
                </c:pt>
                <c:pt idx="52">
                  <c:v>354.5</c:v>
                </c:pt>
                <c:pt idx="53">
                  <c:v>352.4</c:v>
                </c:pt>
                <c:pt idx="54">
                  <c:v>350</c:v>
                </c:pt>
                <c:pt idx="55">
                  <c:v>347.4</c:v>
                </c:pt>
                <c:pt idx="56">
                  <c:v>344.7</c:v>
                </c:pt>
                <c:pt idx="57">
                  <c:v>341.8</c:v>
                </c:pt>
                <c:pt idx="58">
                  <c:v>339.1</c:v>
                </c:pt>
                <c:pt idx="59">
                  <c:v>335.9</c:v>
                </c:pt>
                <c:pt idx="60">
                  <c:v>332</c:v>
                </c:pt>
                <c:pt idx="61">
                  <c:v>328.2</c:v>
                </c:pt>
                <c:pt idx="62">
                  <c:v>324.10000000000002</c:v>
                </c:pt>
                <c:pt idx="63">
                  <c:v>318.8</c:v>
                </c:pt>
                <c:pt idx="64">
                  <c:v>312.60000000000002</c:v>
                </c:pt>
                <c:pt idx="65">
                  <c:v>305.8</c:v>
                </c:pt>
                <c:pt idx="66">
                  <c:v>302.5</c:v>
                </c:pt>
                <c:pt idx="67">
                  <c:v>300.5</c:v>
                </c:pt>
                <c:pt idx="68">
                  <c:v>298.10000000000002</c:v>
                </c:pt>
                <c:pt idx="69">
                  <c:v>295.7</c:v>
                </c:pt>
                <c:pt idx="70">
                  <c:v>293.10000000000002</c:v>
                </c:pt>
                <c:pt idx="71">
                  <c:v>290.39999999999998</c:v>
                </c:pt>
                <c:pt idx="72">
                  <c:v>287.8</c:v>
                </c:pt>
                <c:pt idx="73">
                  <c:v>284.8</c:v>
                </c:pt>
                <c:pt idx="74">
                  <c:v>281.89999999999998</c:v>
                </c:pt>
                <c:pt idx="75">
                  <c:v>278.3</c:v>
                </c:pt>
                <c:pt idx="76">
                  <c:v>274.8</c:v>
                </c:pt>
                <c:pt idx="77">
                  <c:v>270.89999999999998</c:v>
                </c:pt>
                <c:pt idx="78">
                  <c:v>266.2</c:v>
                </c:pt>
                <c:pt idx="79">
                  <c:v>261.5</c:v>
                </c:pt>
                <c:pt idx="80">
                  <c:v>256.2</c:v>
                </c:pt>
                <c:pt idx="81">
                  <c:v>249.1</c:v>
                </c:pt>
                <c:pt idx="82">
                  <c:v>239.9</c:v>
                </c:pt>
                <c:pt idx="83">
                  <c:v>228.1</c:v>
                </c:pt>
                <c:pt idx="84">
                  <c:v>209.2</c:v>
                </c:pt>
                <c:pt idx="85">
                  <c:v>178.2</c:v>
                </c:pt>
                <c:pt idx="86">
                  <c:v>137.80000000000001</c:v>
                </c:pt>
                <c:pt idx="87">
                  <c:v>81.400000000000006</c:v>
                </c:pt>
                <c:pt idx="88">
                  <c:v>34.200000000000003</c:v>
                </c:pt>
                <c:pt idx="89">
                  <c:v>16.8</c:v>
                </c:pt>
                <c:pt idx="90">
                  <c:v>10.9</c:v>
                </c:pt>
                <c:pt idx="91">
                  <c:v>7.6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0</c:v>
                </c:pt>
              </c:numCache>
            </c:numRef>
          </c:xVal>
          <c:yVal>
            <c:numRef>
              <c:f>'DATA（1～4ST）'!$N$7:$N$106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0.12</c:v>
                </c:pt>
                <c:pt idx="3">
                  <c:v>0.14000000000000001</c:v>
                </c:pt>
                <c:pt idx="4">
                  <c:v>0.17</c:v>
                </c:pt>
                <c:pt idx="5">
                  <c:v>0.19</c:v>
                </c:pt>
                <c:pt idx="6">
                  <c:v>0.22</c:v>
                </c:pt>
                <c:pt idx="7">
                  <c:v>0.25</c:v>
                </c:pt>
                <c:pt idx="8">
                  <c:v>0.28999999999999998</c:v>
                </c:pt>
                <c:pt idx="9">
                  <c:v>0.33</c:v>
                </c:pt>
                <c:pt idx="10">
                  <c:v>0.37</c:v>
                </c:pt>
                <c:pt idx="11">
                  <c:v>0.41</c:v>
                </c:pt>
                <c:pt idx="12">
                  <c:v>0.46</c:v>
                </c:pt>
                <c:pt idx="13">
                  <c:v>0.51</c:v>
                </c:pt>
                <c:pt idx="14">
                  <c:v>0.56999999999999995</c:v>
                </c:pt>
                <c:pt idx="15">
                  <c:v>0.62</c:v>
                </c:pt>
                <c:pt idx="16">
                  <c:v>0.68</c:v>
                </c:pt>
                <c:pt idx="17">
                  <c:v>0.74</c:v>
                </c:pt>
                <c:pt idx="18">
                  <c:v>0.8</c:v>
                </c:pt>
                <c:pt idx="19">
                  <c:v>0.87</c:v>
                </c:pt>
                <c:pt idx="20">
                  <c:v>0.94</c:v>
                </c:pt>
                <c:pt idx="21">
                  <c:v>1.01</c:v>
                </c:pt>
                <c:pt idx="22">
                  <c:v>1.0900000000000001</c:v>
                </c:pt>
                <c:pt idx="23">
                  <c:v>1.1599999999999999</c:v>
                </c:pt>
                <c:pt idx="24">
                  <c:v>1.24</c:v>
                </c:pt>
                <c:pt idx="25">
                  <c:v>1.32</c:v>
                </c:pt>
                <c:pt idx="26">
                  <c:v>1.4</c:v>
                </c:pt>
                <c:pt idx="27">
                  <c:v>1.48</c:v>
                </c:pt>
                <c:pt idx="28">
                  <c:v>1.57</c:v>
                </c:pt>
                <c:pt idx="29">
                  <c:v>1.65</c:v>
                </c:pt>
                <c:pt idx="30">
                  <c:v>1.74</c:v>
                </c:pt>
                <c:pt idx="31">
                  <c:v>1.83</c:v>
                </c:pt>
                <c:pt idx="32">
                  <c:v>1.92</c:v>
                </c:pt>
                <c:pt idx="33">
                  <c:v>2.02</c:v>
                </c:pt>
                <c:pt idx="34">
                  <c:v>2.11</c:v>
                </c:pt>
                <c:pt idx="35">
                  <c:v>2.2000000000000002</c:v>
                </c:pt>
                <c:pt idx="36">
                  <c:v>2.2999999999999998</c:v>
                </c:pt>
                <c:pt idx="37">
                  <c:v>2.4</c:v>
                </c:pt>
                <c:pt idx="38">
                  <c:v>2.5</c:v>
                </c:pt>
                <c:pt idx="39">
                  <c:v>2.6</c:v>
                </c:pt>
                <c:pt idx="40">
                  <c:v>2.7</c:v>
                </c:pt>
                <c:pt idx="41">
                  <c:v>2.8</c:v>
                </c:pt>
                <c:pt idx="42">
                  <c:v>2.9</c:v>
                </c:pt>
                <c:pt idx="43">
                  <c:v>3.01</c:v>
                </c:pt>
                <c:pt idx="44">
                  <c:v>3.11</c:v>
                </c:pt>
                <c:pt idx="45">
                  <c:v>3.22</c:v>
                </c:pt>
                <c:pt idx="46">
                  <c:v>3.33</c:v>
                </c:pt>
                <c:pt idx="47">
                  <c:v>3.43</c:v>
                </c:pt>
                <c:pt idx="48">
                  <c:v>3.63</c:v>
                </c:pt>
                <c:pt idx="49">
                  <c:v>3.65</c:v>
                </c:pt>
                <c:pt idx="50">
                  <c:v>3.75</c:v>
                </c:pt>
                <c:pt idx="51">
                  <c:v>3.87</c:v>
                </c:pt>
                <c:pt idx="52">
                  <c:v>3.98</c:v>
                </c:pt>
                <c:pt idx="53">
                  <c:v>4.09</c:v>
                </c:pt>
                <c:pt idx="54">
                  <c:v>4.2</c:v>
                </c:pt>
                <c:pt idx="55">
                  <c:v>4.32</c:v>
                </c:pt>
                <c:pt idx="56">
                  <c:v>4.42</c:v>
                </c:pt>
                <c:pt idx="57">
                  <c:v>4.53</c:v>
                </c:pt>
                <c:pt idx="58">
                  <c:v>4.6500000000000004</c:v>
                </c:pt>
                <c:pt idx="59">
                  <c:v>4.76</c:v>
                </c:pt>
                <c:pt idx="60">
                  <c:v>4.88</c:v>
                </c:pt>
                <c:pt idx="61">
                  <c:v>5</c:v>
                </c:pt>
                <c:pt idx="62">
                  <c:v>5.1100000000000003</c:v>
                </c:pt>
                <c:pt idx="63">
                  <c:v>5.22</c:v>
                </c:pt>
                <c:pt idx="64">
                  <c:v>5.34</c:v>
                </c:pt>
                <c:pt idx="65">
                  <c:v>5.45</c:v>
                </c:pt>
                <c:pt idx="66">
                  <c:v>5.57</c:v>
                </c:pt>
                <c:pt idx="67">
                  <c:v>5.69</c:v>
                </c:pt>
                <c:pt idx="68">
                  <c:v>5.8</c:v>
                </c:pt>
                <c:pt idx="69">
                  <c:v>5.92</c:v>
                </c:pt>
                <c:pt idx="70">
                  <c:v>6.04</c:v>
                </c:pt>
                <c:pt idx="71">
                  <c:v>6.16</c:v>
                </c:pt>
                <c:pt idx="72">
                  <c:v>6.27</c:v>
                </c:pt>
                <c:pt idx="73">
                  <c:v>6.39</c:v>
                </c:pt>
                <c:pt idx="74">
                  <c:v>6.51</c:v>
                </c:pt>
                <c:pt idx="75">
                  <c:v>6.63</c:v>
                </c:pt>
                <c:pt idx="76">
                  <c:v>6.75</c:v>
                </c:pt>
                <c:pt idx="77">
                  <c:v>6.86</c:v>
                </c:pt>
                <c:pt idx="78">
                  <c:v>6.99</c:v>
                </c:pt>
                <c:pt idx="79">
                  <c:v>7.11</c:v>
                </c:pt>
                <c:pt idx="80">
                  <c:v>7.22</c:v>
                </c:pt>
                <c:pt idx="81">
                  <c:v>7.34</c:v>
                </c:pt>
                <c:pt idx="82">
                  <c:v>7.47</c:v>
                </c:pt>
                <c:pt idx="83">
                  <c:v>7.58</c:v>
                </c:pt>
                <c:pt idx="84">
                  <c:v>7.69</c:v>
                </c:pt>
                <c:pt idx="85">
                  <c:v>7.79</c:v>
                </c:pt>
                <c:pt idx="86">
                  <c:v>7.88</c:v>
                </c:pt>
                <c:pt idx="87">
                  <c:v>7.96</c:v>
                </c:pt>
                <c:pt idx="88">
                  <c:v>7.97</c:v>
                </c:pt>
                <c:pt idx="89">
                  <c:v>7.97</c:v>
                </c:pt>
                <c:pt idx="90">
                  <c:v>7.96</c:v>
                </c:pt>
                <c:pt idx="91">
                  <c:v>7.97</c:v>
                </c:pt>
                <c:pt idx="92">
                  <c:v>7.97</c:v>
                </c:pt>
                <c:pt idx="93">
                  <c:v>7.97</c:v>
                </c:pt>
                <c:pt idx="94">
                  <c:v>7.97</c:v>
                </c:pt>
                <c:pt idx="95">
                  <c:v>7.97</c:v>
                </c:pt>
                <c:pt idx="96">
                  <c:v>7.97</c:v>
                </c:pt>
                <c:pt idx="97">
                  <c:v>7.97</c:v>
                </c:pt>
                <c:pt idx="98">
                  <c:v>7.97</c:v>
                </c:pt>
                <c:pt idx="99">
                  <c:v>7.97</c:v>
                </c:pt>
              </c:numCache>
            </c:numRef>
          </c:yVal>
          <c:smooth val="1"/>
        </c:ser>
        <c:ser>
          <c:idx val="12"/>
          <c:order val="12"/>
          <c:tx>
            <c:strRef>
              <c:f>'STC計算（5～8ST）'!$A$113</c:f>
              <c:strCache>
                <c:ptCount val="1"/>
                <c:pt idx="0">
                  <c:v>【実測】ST5</c:v>
                </c:pt>
              </c:strCache>
            </c:strRef>
          </c:tx>
          <c:spPr>
            <a:ln>
              <a:solidFill>
                <a:srgbClr val="CC00FF"/>
              </a:solidFill>
            </a:ln>
          </c:spPr>
          <c:marker>
            <c:symbol val="none"/>
          </c:marker>
          <c:xVal>
            <c:numRef>
              <c:f>'DATA（5～8ST）'!$C$7:$C$106</c:f>
              <c:numCache>
                <c:formatCode>General</c:formatCode>
                <c:ptCount val="100"/>
                <c:pt idx="0">
                  <c:v>407.6</c:v>
                </c:pt>
                <c:pt idx="1">
                  <c:v>407.6</c:v>
                </c:pt>
                <c:pt idx="2">
                  <c:v>407</c:v>
                </c:pt>
                <c:pt idx="3">
                  <c:v>406.7</c:v>
                </c:pt>
                <c:pt idx="4">
                  <c:v>406.4</c:v>
                </c:pt>
                <c:pt idx="5">
                  <c:v>406.4</c:v>
                </c:pt>
                <c:pt idx="6">
                  <c:v>406.1</c:v>
                </c:pt>
                <c:pt idx="7">
                  <c:v>405.8</c:v>
                </c:pt>
                <c:pt idx="8">
                  <c:v>405.6</c:v>
                </c:pt>
                <c:pt idx="9">
                  <c:v>405.3</c:v>
                </c:pt>
                <c:pt idx="10">
                  <c:v>405</c:v>
                </c:pt>
                <c:pt idx="11">
                  <c:v>404.7</c:v>
                </c:pt>
                <c:pt idx="12">
                  <c:v>404.4</c:v>
                </c:pt>
                <c:pt idx="13">
                  <c:v>404.1</c:v>
                </c:pt>
                <c:pt idx="14">
                  <c:v>403.5</c:v>
                </c:pt>
                <c:pt idx="15">
                  <c:v>403.2</c:v>
                </c:pt>
                <c:pt idx="16">
                  <c:v>402.6</c:v>
                </c:pt>
                <c:pt idx="17">
                  <c:v>402.3</c:v>
                </c:pt>
                <c:pt idx="18">
                  <c:v>401.7</c:v>
                </c:pt>
                <c:pt idx="19">
                  <c:v>401.1</c:v>
                </c:pt>
                <c:pt idx="20">
                  <c:v>400.8</c:v>
                </c:pt>
                <c:pt idx="21">
                  <c:v>400.2</c:v>
                </c:pt>
                <c:pt idx="22">
                  <c:v>399.4</c:v>
                </c:pt>
                <c:pt idx="23">
                  <c:v>399.1</c:v>
                </c:pt>
                <c:pt idx="24">
                  <c:v>398.2</c:v>
                </c:pt>
                <c:pt idx="25">
                  <c:v>397.6</c:v>
                </c:pt>
                <c:pt idx="26">
                  <c:v>397</c:v>
                </c:pt>
                <c:pt idx="27">
                  <c:v>396.4</c:v>
                </c:pt>
                <c:pt idx="28">
                  <c:v>395.5</c:v>
                </c:pt>
                <c:pt idx="29">
                  <c:v>394.9</c:v>
                </c:pt>
                <c:pt idx="30">
                  <c:v>394</c:v>
                </c:pt>
                <c:pt idx="31">
                  <c:v>393.2</c:v>
                </c:pt>
                <c:pt idx="32">
                  <c:v>392.6</c:v>
                </c:pt>
                <c:pt idx="33">
                  <c:v>391.7</c:v>
                </c:pt>
                <c:pt idx="34">
                  <c:v>390.8</c:v>
                </c:pt>
                <c:pt idx="35">
                  <c:v>390.2</c:v>
                </c:pt>
                <c:pt idx="36">
                  <c:v>389.3</c:v>
                </c:pt>
                <c:pt idx="37">
                  <c:v>388.4</c:v>
                </c:pt>
                <c:pt idx="38">
                  <c:v>387.5</c:v>
                </c:pt>
                <c:pt idx="39">
                  <c:v>386.7</c:v>
                </c:pt>
                <c:pt idx="40">
                  <c:v>385.5</c:v>
                </c:pt>
                <c:pt idx="41">
                  <c:v>384.9</c:v>
                </c:pt>
                <c:pt idx="42">
                  <c:v>383.7</c:v>
                </c:pt>
                <c:pt idx="43">
                  <c:v>382.8</c:v>
                </c:pt>
                <c:pt idx="44">
                  <c:v>381.6</c:v>
                </c:pt>
                <c:pt idx="45">
                  <c:v>380.8</c:v>
                </c:pt>
                <c:pt idx="46">
                  <c:v>379.6</c:v>
                </c:pt>
                <c:pt idx="47">
                  <c:v>378.4</c:v>
                </c:pt>
                <c:pt idx="48">
                  <c:v>377.5</c:v>
                </c:pt>
                <c:pt idx="49">
                  <c:v>376.3</c:v>
                </c:pt>
                <c:pt idx="50">
                  <c:v>375.1</c:v>
                </c:pt>
                <c:pt idx="51">
                  <c:v>374</c:v>
                </c:pt>
                <c:pt idx="52">
                  <c:v>372.8</c:v>
                </c:pt>
                <c:pt idx="53">
                  <c:v>371.6</c:v>
                </c:pt>
                <c:pt idx="54">
                  <c:v>370.1</c:v>
                </c:pt>
                <c:pt idx="55">
                  <c:v>368.6</c:v>
                </c:pt>
                <c:pt idx="56">
                  <c:v>367.5</c:v>
                </c:pt>
                <c:pt idx="57">
                  <c:v>366.3</c:v>
                </c:pt>
                <c:pt idx="58">
                  <c:v>364.8</c:v>
                </c:pt>
                <c:pt idx="59">
                  <c:v>363.3</c:v>
                </c:pt>
                <c:pt idx="60">
                  <c:v>361.9</c:v>
                </c:pt>
                <c:pt idx="61">
                  <c:v>360.1</c:v>
                </c:pt>
                <c:pt idx="62">
                  <c:v>358.9</c:v>
                </c:pt>
                <c:pt idx="63">
                  <c:v>357.1</c:v>
                </c:pt>
                <c:pt idx="64">
                  <c:v>355.4</c:v>
                </c:pt>
                <c:pt idx="65">
                  <c:v>353.6</c:v>
                </c:pt>
                <c:pt idx="66">
                  <c:v>351.8</c:v>
                </c:pt>
                <c:pt idx="67">
                  <c:v>349.8</c:v>
                </c:pt>
                <c:pt idx="68">
                  <c:v>348</c:v>
                </c:pt>
                <c:pt idx="69">
                  <c:v>345.6</c:v>
                </c:pt>
                <c:pt idx="70">
                  <c:v>343.3</c:v>
                </c:pt>
                <c:pt idx="71">
                  <c:v>341.2</c:v>
                </c:pt>
                <c:pt idx="72">
                  <c:v>338.8</c:v>
                </c:pt>
                <c:pt idx="73">
                  <c:v>335.9</c:v>
                </c:pt>
                <c:pt idx="74">
                  <c:v>333.2</c:v>
                </c:pt>
                <c:pt idx="75">
                  <c:v>330.3</c:v>
                </c:pt>
                <c:pt idx="76">
                  <c:v>326.39999999999998</c:v>
                </c:pt>
                <c:pt idx="77">
                  <c:v>322.89999999999998</c:v>
                </c:pt>
                <c:pt idx="78">
                  <c:v>318.5</c:v>
                </c:pt>
                <c:pt idx="79">
                  <c:v>313.39999999999998</c:v>
                </c:pt>
                <c:pt idx="80">
                  <c:v>307.8</c:v>
                </c:pt>
                <c:pt idx="81">
                  <c:v>300.5</c:v>
                </c:pt>
                <c:pt idx="82">
                  <c:v>289.8</c:v>
                </c:pt>
                <c:pt idx="83">
                  <c:v>275.89999999999998</c:v>
                </c:pt>
                <c:pt idx="84">
                  <c:v>252.6</c:v>
                </c:pt>
                <c:pt idx="85">
                  <c:v>213.9</c:v>
                </c:pt>
                <c:pt idx="86">
                  <c:v>161.1</c:v>
                </c:pt>
                <c:pt idx="87">
                  <c:v>98.5</c:v>
                </c:pt>
                <c:pt idx="88">
                  <c:v>42.4</c:v>
                </c:pt>
                <c:pt idx="89">
                  <c:v>19.399999999999999</c:v>
                </c:pt>
                <c:pt idx="90">
                  <c:v>12.1</c:v>
                </c:pt>
                <c:pt idx="91">
                  <c:v>8.5</c:v>
                </c:pt>
                <c:pt idx="92">
                  <c:v>7</c:v>
                </c:pt>
                <c:pt idx="93">
                  <c:v>7.1</c:v>
                </c:pt>
                <c:pt idx="94">
                  <c:v>7.3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0</c:v>
                </c:pt>
              </c:numCache>
            </c:numRef>
          </c:xVal>
          <c:yVal>
            <c:numRef>
              <c:f>'DATA（5～8ST）'!$B$7:$B$106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0.11</c:v>
                </c:pt>
                <c:pt idx="3">
                  <c:v>0.13</c:v>
                </c:pt>
                <c:pt idx="4">
                  <c:v>0.16</c:v>
                </c:pt>
                <c:pt idx="5">
                  <c:v>0.18</c:v>
                </c:pt>
                <c:pt idx="6">
                  <c:v>0.21</c:v>
                </c:pt>
                <c:pt idx="7">
                  <c:v>0.24</c:v>
                </c:pt>
                <c:pt idx="8">
                  <c:v>0.27</c:v>
                </c:pt>
                <c:pt idx="9">
                  <c:v>0.31</c:v>
                </c:pt>
                <c:pt idx="10">
                  <c:v>0.35</c:v>
                </c:pt>
                <c:pt idx="11">
                  <c:v>0.39</c:v>
                </c:pt>
                <c:pt idx="12">
                  <c:v>0.44</c:v>
                </c:pt>
                <c:pt idx="13">
                  <c:v>0.49</c:v>
                </c:pt>
                <c:pt idx="14">
                  <c:v>0.54</c:v>
                </c:pt>
                <c:pt idx="15">
                  <c:v>0.59</c:v>
                </c:pt>
                <c:pt idx="16">
                  <c:v>0.65</c:v>
                </c:pt>
                <c:pt idx="17">
                  <c:v>0.71</c:v>
                </c:pt>
                <c:pt idx="18">
                  <c:v>0.78</c:v>
                </c:pt>
                <c:pt idx="19">
                  <c:v>0.84</c:v>
                </c:pt>
                <c:pt idx="20">
                  <c:v>0.91</c:v>
                </c:pt>
                <c:pt idx="21">
                  <c:v>0.98</c:v>
                </c:pt>
                <c:pt idx="22">
                  <c:v>1.05</c:v>
                </c:pt>
                <c:pt idx="23">
                  <c:v>1.1200000000000001</c:v>
                </c:pt>
                <c:pt idx="24">
                  <c:v>1.2</c:v>
                </c:pt>
                <c:pt idx="25">
                  <c:v>1.28</c:v>
                </c:pt>
                <c:pt idx="26">
                  <c:v>1.36</c:v>
                </c:pt>
                <c:pt idx="27">
                  <c:v>1.44</c:v>
                </c:pt>
                <c:pt idx="28">
                  <c:v>1.53</c:v>
                </c:pt>
                <c:pt idx="29">
                  <c:v>1.61</c:v>
                </c:pt>
                <c:pt idx="30">
                  <c:v>1.7</c:v>
                </c:pt>
                <c:pt idx="31">
                  <c:v>1.79</c:v>
                </c:pt>
                <c:pt idx="32">
                  <c:v>1.88</c:v>
                </c:pt>
                <c:pt idx="33">
                  <c:v>1.98</c:v>
                </c:pt>
                <c:pt idx="34">
                  <c:v>2.0699999999999998</c:v>
                </c:pt>
                <c:pt idx="35">
                  <c:v>2.16</c:v>
                </c:pt>
                <c:pt idx="36">
                  <c:v>2.2599999999999998</c:v>
                </c:pt>
                <c:pt idx="37">
                  <c:v>2.36</c:v>
                </c:pt>
                <c:pt idx="38">
                  <c:v>2.4500000000000002</c:v>
                </c:pt>
                <c:pt idx="39">
                  <c:v>2.56</c:v>
                </c:pt>
                <c:pt idx="40">
                  <c:v>2.66</c:v>
                </c:pt>
                <c:pt idx="41">
                  <c:v>2.75</c:v>
                </c:pt>
                <c:pt idx="42">
                  <c:v>2.86</c:v>
                </c:pt>
                <c:pt idx="43">
                  <c:v>2.97</c:v>
                </c:pt>
                <c:pt idx="44">
                  <c:v>3.07</c:v>
                </c:pt>
                <c:pt idx="45">
                  <c:v>3.17</c:v>
                </c:pt>
                <c:pt idx="46">
                  <c:v>3.28</c:v>
                </c:pt>
                <c:pt idx="47">
                  <c:v>3.39</c:v>
                </c:pt>
                <c:pt idx="48">
                  <c:v>3.5</c:v>
                </c:pt>
                <c:pt idx="49">
                  <c:v>3.61</c:v>
                </c:pt>
                <c:pt idx="50">
                  <c:v>3.71</c:v>
                </c:pt>
                <c:pt idx="51">
                  <c:v>3.82</c:v>
                </c:pt>
                <c:pt idx="52">
                  <c:v>3.94</c:v>
                </c:pt>
                <c:pt idx="53">
                  <c:v>4.04</c:v>
                </c:pt>
                <c:pt idx="54">
                  <c:v>4.16</c:v>
                </c:pt>
                <c:pt idx="55">
                  <c:v>4.2699999999999996</c:v>
                </c:pt>
                <c:pt idx="56">
                  <c:v>4.38</c:v>
                </c:pt>
                <c:pt idx="57">
                  <c:v>4.5</c:v>
                </c:pt>
                <c:pt idx="58">
                  <c:v>4.6100000000000003</c:v>
                </c:pt>
                <c:pt idx="59">
                  <c:v>4.72</c:v>
                </c:pt>
                <c:pt idx="60">
                  <c:v>4.84</c:v>
                </c:pt>
                <c:pt idx="61">
                  <c:v>4.96</c:v>
                </c:pt>
                <c:pt idx="62">
                  <c:v>5.07</c:v>
                </c:pt>
                <c:pt idx="63">
                  <c:v>5.19</c:v>
                </c:pt>
                <c:pt idx="64">
                  <c:v>5.3</c:v>
                </c:pt>
                <c:pt idx="65">
                  <c:v>5.42</c:v>
                </c:pt>
                <c:pt idx="66">
                  <c:v>5.53</c:v>
                </c:pt>
                <c:pt idx="67">
                  <c:v>5.66</c:v>
                </c:pt>
                <c:pt idx="68">
                  <c:v>5.77</c:v>
                </c:pt>
                <c:pt idx="69">
                  <c:v>5.89</c:v>
                </c:pt>
                <c:pt idx="70">
                  <c:v>6.01</c:v>
                </c:pt>
                <c:pt idx="71">
                  <c:v>6.12</c:v>
                </c:pt>
                <c:pt idx="72">
                  <c:v>6.25</c:v>
                </c:pt>
                <c:pt idx="73">
                  <c:v>6.37</c:v>
                </c:pt>
                <c:pt idx="74">
                  <c:v>6.48</c:v>
                </c:pt>
                <c:pt idx="75">
                  <c:v>6.61</c:v>
                </c:pt>
                <c:pt idx="76">
                  <c:v>6.73</c:v>
                </c:pt>
                <c:pt idx="77">
                  <c:v>6.84</c:v>
                </c:pt>
                <c:pt idx="78">
                  <c:v>6.97</c:v>
                </c:pt>
                <c:pt idx="79">
                  <c:v>7.09</c:v>
                </c:pt>
                <c:pt idx="80">
                  <c:v>7.2</c:v>
                </c:pt>
                <c:pt idx="81">
                  <c:v>7.33</c:v>
                </c:pt>
                <c:pt idx="82">
                  <c:v>7.45</c:v>
                </c:pt>
                <c:pt idx="83">
                  <c:v>7.56</c:v>
                </c:pt>
                <c:pt idx="84">
                  <c:v>7.67</c:v>
                </c:pt>
                <c:pt idx="85">
                  <c:v>7.77</c:v>
                </c:pt>
                <c:pt idx="86">
                  <c:v>7.86</c:v>
                </c:pt>
                <c:pt idx="87">
                  <c:v>7.94</c:v>
                </c:pt>
                <c:pt idx="88">
                  <c:v>7.98</c:v>
                </c:pt>
                <c:pt idx="89">
                  <c:v>7.99</c:v>
                </c:pt>
                <c:pt idx="90">
                  <c:v>7.97</c:v>
                </c:pt>
                <c:pt idx="91">
                  <c:v>7.99</c:v>
                </c:pt>
                <c:pt idx="92">
                  <c:v>7.99</c:v>
                </c:pt>
                <c:pt idx="93">
                  <c:v>7.99</c:v>
                </c:pt>
                <c:pt idx="94">
                  <c:v>7.99</c:v>
                </c:pt>
                <c:pt idx="95">
                  <c:v>7.99</c:v>
                </c:pt>
                <c:pt idx="96">
                  <c:v>7.99</c:v>
                </c:pt>
                <c:pt idx="97">
                  <c:v>7.99</c:v>
                </c:pt>
                <c:pt idx="98">
                  <c:v>7.99</c:v>
                </c:pt>
                <c:pt idx="99">
                  <c:v>7.99</c:v>
                </c:pt>
              </c:numCache>
            </c:numRef>
          </c:yVal>
          <c:smooth val="1"/>
        </c:ser>
        <c:ser>
          <c:idx val="13"/>
          <c:order val="13"/>
          <c:tx>
            <c:strRef>
              <c:f>'STC計算（5～8ST）'!$A$114</c:f>
              <c:strCache>
                <c:ptCount val="1"/>
                <c:pt idx="0">
                  <c:v>【実測】ST6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xVal>
            <c:numRef>
              <c:f>'DATA（5～8ST）'!$G$7:$G$106</c:f>
              <c:numCache>
                <c:formatCode>General</c:formatCode>
                <c:ptCount val="100"/>
                <c:pt idx="0">
                  <c:v>409.4</c:v>
                </c:pt>
                <c:pt idx="1">
                  <c:v>409.4</c:v>
                </c:pt>
                <c:pt idx="2">
                  <c:v>408.5</c:v>
                </c:pt>
                <c:pt idx="3">
                  <c:v>408.2</c:v>
                </c:pt>
                <c:pt idx="4">
                  <c:v>407.9</c:v>
                </c:pt>
                <c:pt idx="5">
                  <c:v>407.9</c:v>
                </c:pt>
                <c:pt idx="6">
                  <c:v>407.6</c:v>
                </c:pt>
                <c:pt idx="7">
                  <c:v>407.3</c:v>
                </c:pt>
                <c:pt idx="8">
                  <c:v>407.3</c:v>
                </c:pt>
                <c:pt idx="9">
                  <c:v>407</c:v>
                </c:pt>
                <c:pt idx="10">
                  <c:v>406.7</c:v>
                </c:pt>
                <c:pt idx="11">
                  <c:v>406.1</c:v>
                </c:pt>
                <c:pt idx="12">
                  <c:v>405.8</c:v>
                </c:pt>
                <c:pt idx="13">
                  <c:v>405.3</c:v>
                </c:pt>
                <c:pt idx="14">
                  <c:v>405</c:v>
                </c:pt>
                <c:pt idx="15">
                  <c:v>404.4</c:v>
                </c:pt>
                <c:pt idx="16">
                  <c:v>404.1</c:v>
                </c:pt>
                <c:pt idx="17">
                  <c:v>403.5</c:v>
                </c:pt>
                <c:pt idx="18">
                  <c:v>403.2</c:v>
                </c:pt>
                <c:pt idx="19">
                  <c:v>402.6</c:v>
                </c:pt>
                <c:pt idx="20">
                  <c:v>402</c:v>
                </c:pt>
                <c:pt idx="21">
                  <c:v>401.4</c:v>
                </c:pt>
                <c:pt idx="22">
                  <c:v>400.8</c:v>
                </c:pt>
                <c:pt idx="23">
                  <c:v>400.2</c:v>
                </c:pt>
                <c:pt idx="24">
                  <c:v>399.4</c:v>
                </c:pt>
                <c:pt idx="25">
                  <c:v>399.1</c:v>
                </c:pt>
                <c:pt idx="26">
                  <c:v>398.3</c:v>
                </c:pt>
                <c:pt idx="27">
                  <c:v>397.6</c:v>
                </c:pt>
                <c:pt idx="28">
                  <c:v>397</c:v>
                </c:pt>
                <c:pt idx="29">
                  <c:v>396.1</c:v>
                </c:pt>
                <c:pt idx="30">
                  <c:v>395.2</c:v>
                </c:pt>
                <c:pt idx="31">
                  <c:v>394.3</c:v>
                </c:pt>
                <c:pt idx="32">
                  <c:v>393.7</c:v>
                </c:pt>
                <c:pt idx="33">
                  <c:v>392.9</c:v>
                </c:pt>
                <c:pt idx="34">
                  <c:v>392</c:v>
                </c:pt>
                <c:pt idx="35">
                  <c:v>391.1</c:v>
                </c:pt>
                <c:pt idx="36">
                  <c:v>390.2</c:v>
                </c:pt>
                <c:pt idx="37">
                  <c:v>389.6</c:v>
                </c:pt>
                <c:pt idx="38">
                  <c:v>388.4</c:v>
                </c:pt>
                <c:pt idx="39">
                  <c:v>387.5</c:v>
                </c:pt>
                <c:pt idx="40">
                  <c:v>386.7</c:v>
                </c:pt>
                <c:pt idx="41">
                  <c:v>385.5</c:v>
                </c:pt>
                <c:pt idx="42">
                  <c:v>384.6</c:v>
                </c:pt>
                <c:pt idx="43">
                  <c:v>383.7</c:v>
                </c:pt>
                <c:pt idx="44">
                  <c:v>382.5</c:v>
                </c:pt>
                <c:pt idx="45">
                  <c:v>381.3</c:v>
                </c:pt>
                <c:pt idx="46">
                  <c:v>380.5</c:v>
                </c:pt>
                <c:pt idx="47">
                  <c:v>379.3</c:v>
                </c:pt>
                <c:pt idx="48">
                  <c:v>378.2</c:v>
                </c:pt>
                <c:pt idx="49">
                  <c:v>377.2</c:v>
                </c:pt>
                <c:pt idx="50">
                  <c:v>376</c:v>
                </c:pt>
                <c:pt idx="51">
                  <c:v>374.6</c:v>
                </c:pt>
                <c:pt idx="52">
                  <c:v>373.4</c:v>
                </c:pt>
                <c:pt idx="53">
                  <c:v>372.2</c:v>
                </c:pt>
                <c:pt idx="54">
                  <c:v>371</c:v>
                </c:pt>
                <c:pt idx="55">
                  <c:v>369.5</c:v>
                </c:pt>
                <c:pt idx="56">
                  <c:v>368.4</c:v>
                </c:pt>
                <c:pt idx="57">
                  <c:v>366.9</c:v>
                </c:pt>
                <c:pt idx="58">
                  <c:v>365.4</c:v>
                </c:pt>
                <c:pt idx="59">
                  <c:v>364.2</c:v>
                </c:pt>
                <c:pt idx="60">
                  <c:v>362.4</c:v>
                </c:pt>
                <c:pt idx="61">
                  <c:v>360.7</c:v>
                </c:pt>
                <c:pt idx="62">
                  <c:v>359.5</c:v>
                </c:pt>
                <c:pt idx="63">
                  <c:v>357.7</c:v>
                </c:pt>
                <c:pt idx="64">
                  <c:v>355.7</c:v>
                </c:pt>
                <c:pt idx="65">
                  <c:v>354.2</c:v>
                </c:pt>
                <c:pt idx="66">
                  <c:v>352.1</c:v>
                </c:pt>
                <c:pt idx="67">
                  <c:v>350.3</c:v>
                </c:pt>
                <c:pt idx="68">
                  <c:v>348.3</c:v>
                </c:pt>
                <c:pt idx="69">
                  <c:v>345.9</c:v>
                </c:pt>
                <c:pt idx="70">
                  <c:v>343.6</c:v>
                </c:pt>
                <c:pt idx="71">
                  <c:v>341.5</c:v>
                </c:pt>
                <c:pt idx="72">
                  <c:v>339.1</c:v>
                </c:pt>
                <c:pt idx="73">
                  <c:v>336.2</c:v>
                </c:pt>
                <c:pt idx="74">
                  <c:v>333.5</c:v>
                </c:pt>
                <c:pt idx="75">
                  <c:v>330.3</c:v>
                </c:pt>
                <c:pt idx="76">
                  <c:v>326.7</c:v>
                </c:pt>
                <c:pt idx="77">
                  <c:v>323.2</c:v>
                </c:pt>
                <c:pt idx="78">
                  <c:v>318.8</c:v>
                </c:pt>
                <c:pt idx="79">
                  <c:v>313.7</c:v>
                </c:pt>
                <c:pt idx="80">
                  <c:v>308.10000000000002</c:v>
                </c:pt>
                <c:pt idx="81">
                  <c:v>300.5</c:v>
                </c:pt>
                <c:pt idx="82">
                  <c:v>290.10000000000002</c:v>
                </c:pt>
                <c:pt idx="83">
                  <c:v>275.7</c:v>
                </c:pt>
                <c:pt idx="84">
                  <c:v>250.3</c:v>
                </c:pt>
                <c:pt idx="85">
                  <c:v>207.7</c:v>
                </c:pt>
                <c:pt idx="86">
                  <c:v>148.4</c:v>
                </c:pt>
                <c:pt idx="87">
                  <c:v>83.5</c:v>
                </c:pt>
                <c:pt idx="88">
                  <c:v>36.5</c:v>
                </c:pt>
                <c:pt idx="89">
                  <c:v>18.5</c:v>
                </c:pt>
                <c:pt idx="90">
                  <c:v>12.1</c:v>
                </c:pt>
                <c:pt idx="91">
                  <c:v>8.5</c:v>
                </c:pt>
                <c:pt idx="92">
                  <c:v>7.3</c:v>
                </c:pt>
                <c:pt idx="93">
                  <c:v>7.3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0</c:v>
                </c:pt>
              </c:numCache>
            </c:numRef>
          </c:xVal>
          <c:yVal>
            <c:numRef>
              <c:f>'DATA（5～8ST）'!$F$7:$F$106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0.11</c:v>
                </c:pt>
                <c:pt idx="3">
                  <c:v>0.13</c:v>
                </c:pt>
                <c:pt idx="4">
                  <c:v>0.16</c:v>
                </c:pt>
                <c:pt idx="5">
                  <c:v>0.18</c:v>
                </c:pt>
                <c:pt idx="6">
                  <c:v>0.21</c:v>
                </c:pt>
                <c:pt idx="7">
                  <c:v>0.24</c:v>
                </c:pt>
                <c:pt idx="8">
                  <c:v>0.27</c:v>
                </c:pt>
                <c:pt idx="9">
                  <c:v>0.31</c:v>
                </c:pt>
                <c:pt idx="10">
                  <c:v>0.35</c:v>
                </c:pt>
                <c:pt idx="11">
                  <c:v>0.4</c:v>
                </c:pt>
                <c:pt idx="12">
                  <c:v>0.44</c:v>
                </c:pt>
                <c:pt idx="13">
                  <c:v>0.49</c:v>
                </c:pt>
                <c:pt idx="14">
                  <c:v>0.54</c:v>
                </c:pt>
                <c:pt idx="15">
                  <c:v>0.6</c:v>
                </c:pt>
                <c:pt idx="16">
                  <c:v>0.66</c:v>
                </c:pt>
                <c:pt idx="17">
                  <c:v>0.71</c:v>
                </c:pt>
                <c:pt idx="18">
                  <c:v>0.78</c:v>
                </c:pt>
                <c:pt idx="19">
                  <c:v>0.84</c:v>
                </c:pt>
                <c:pt idx="20">
                  <c:v>0.91</c:v>
                </c:pt>
                <c:pt idx="21">
                  <c:v>0.98</c:v>
                </c:pt>
                <c:pt idx="22">
                  <c:v>1.06</c:v>
                </c:pt>
                <c:pt idx="23">
                  <c:v>1.1299999999999999</c:v>
                </c:pt>
                <c:pt idx="24">
                  <c:v>1.21</c:v>
                </c:pt>
                <c:pt idx="25">
                  <c:v>1.29</c:v>
                </c:pt>
                <c:pt idx="26">
                  <c:v>1.43</c:v>
                </c:pt>
                <c:pt idx="27">
                  <c:v>1.45</c:v>
                </c:pt>
                <c:pt idx="28">
                  <c:v>1.54</c:v>
                </c:pt>
                <c:pt idx="29">
                  <c:v>1.62</c:v>
                </c:pt>
                <c:pt idx="30">
                  <c:v>1.71</c:v>
                </c:pt>
                <c:pt idx="31">
                  <c:v>1.8</c:v>
                </c:pt>
                <c:pt idx="32">
                  <c:v>1.88</c:v>
                </c:pt>
                <c:pt idx="33">
                  <c:v>1.98</c:v>
                </c:pt>
                <c:pt idx="34">
                  <c:v>2.08</c:v>
                </c:pt>
                <c:pt idx="35">
                  <c:v>2.17</c:v>
                </c:pt>
                <c:pt idx="36">
                  <c:v>2.27</c:v>
                </c:pt>
                <c:pt idx="37">
                  <c:v>2.37</c:v>
                </c:pt>
                <c:pt idx="38">
                  <c:v>2.46</c:v>
                </c:pt>
                <c:pt idx="39">
                  <c:v>2.56</c:v>
                </c:pt>
                <c:pt idx="40">
                  <c:v>2.66</c:v>
                </c:pt>
                <c:pt idx="41">
                  <c:v>2.76</c:v>
                </c:pt>
                <c:pt idx="42">
                  <c:v>2.87</c:v>
                </c:pt>
                <c:pt idx="43">
                  <c:v>2.97</c:v>
                </c:pt>
                <c:pt idx="44">
                  <c:v>3.07</c:v>
                </c:pt>
                <c:pt idx="45">
                  <c:v>3.18</c:v>
                </c:pt>
                <c:pt idx="46">
                  <c:v>3.29</c:v>
                </c:pt>
                <c:pt idx="47">
                  <c:v>3.39</c:v>
                </c:pt>
                <c:pt idx="48">
                  <c:v>3.6</c:v>
                </c:pt>
                <c:pt idx="49">
                  <c:v>3.61</c:v>
                </c:pt>
                <c:pt idx="50">
                  <c:v>3.72</c:v>
                </c:pt>
                <c:pt idx="51">
                  <c:v>3.83</c:v>
                </c:pt>
                <c:pt idx="52">
                  <c:v>3.94</c:v>
                </c:pt>
                <c:pt idx="53">
                  <c:v>4.05</c:v>
                </c:pt>
                <c:pt idx="54">
                  <c:v>4.16</c:v>
                </c:pt>
                <c:pt idx="55">
                  <c:v>4.28</c:v>
                </c:pt>
                <c:pt idx="56">
                  <c:v>4.3899999999999997</c:v>
                </c:pt>
                <c:pt idx="57">
                  <c:v>4.5</c:v>
                </c:pt>
                <c:pt idx="58">
                  <c:v>4.62</c:v>
                </c:pt>
                <c:pt idx="59">
                  <c:v>4.7300000000000004</c:v>
                </c:pt>
                <c:pt idx="60">
                  <c:v>4.84</c:v>
                </c:pt>
                <c:pt idx="61">
                  <c:v>4.96</c:v>
                </c:pt>
                <c:pt idx="62">
                  <c:v>5.07</c:v>
                </c:pt>
                <c:pt idx="63">
                  <c:v>5.19</c:v>
                </c:pt>
                <c:pt idx="64">
                  <c:v>5.31</c:v>
                </c:pt>
                <c:pt idx="65">
                  <c:v>5.42</c:v>
                </c:pt>
                <c:pt idx="66">
                  <c:v>5.54</c:v>
                </c:pt>
                <c:pt idx="67">
                  <c:v>5.67</c:v>
                </c:pt>
                <c:pt idx="68">
                  <c:v>5.78</c:v>
                </c:pt>
                <c:pt idx="69">
                  <c:v>5.89</c:v>
                </c:pt>
                <c:pt idx="70">
                  <c:v>6.02</c:v>
                </c:pt>
                <c:pt idx="71">
                  <c:v>6.13</c:v>
                </c:pt>
                <c:pt idx="72">
                  <c:v>6.25</c:v>
                </c:pt>
                <c:pt idx="73">
                  <c:v>6.38</c:v>
                </c:pt>
                <c:pt idx="74">
                  <c:v>6.49</c:v>
                </c:pt>
                <c:pt idx="75">
                  <c:v>6.61</c:v>
                </c:pt>
                <c:pt idx="76">
                  <c:v>6.74</c:v>
                </c:pt>
                <c:pt idx="77">
                  <c:v>6.85</c:v>
                </c:pt>
                <c:pt idx="78">
                  <c:v>6.97</c:v>
                </c:pt>
                <c:pt idx="79">
                  <c:v>7.1</c:v>
                </c:pt>
                <c:pt idx="80">
                  <c:v>7.21</c:v>
                </c:pt>
                <c:pt idx="81">
                  <c:v>7.34</c:v>
                </c:pt>
                <c:pt idx="82">
                  <c:v>7.46</c:v>
                </c:pt>
                <c:pt idx="83">
                  <c:v>7.57</c:v>
                </c:pt>
                <c:pt idx="84">
                  <c:v>7.68</c:v>
                </c:pt>
                <c:pt idx="85">
                  <c:v>7.77</c:v>
                </c:pt>
                <c:pt idx="86">
                  <c:v>7.86</c:v>
                </c:pt>
                <c:pt idx="87">
                  <c:v>7.94</c:v>
                </c:pt>
                <c:pt idx="88">
                  <c:v>7.99</c:v>
                </c:pt>
                <c:pt idx="89">
                  <c:v>8</c:v>
                </c:pt>
                <c:pt idx="90">
                  <c:v>7.99</c:v>
                </c:pt>
                <c:pt idx="91">
                  <c:v>8</c:v>
                </c:pt>
                <c:pt idx="92">
                  <c:v>8</c:v>
                </c:pt>
                <c:pt idx="93">
                  <c:v>8</c:v>
                </c:pt>
                <c:pt idx="94">
                  <c:v>8</c:v>
                </c:pt>
                <c:pt idx="95">
                  <c:v>8</c:v>
                </c:pt>
                <c:pt idx="96">
                  <c:v>8</c:v>
                </c:pt>
                <c:pt idx="97">
                  <c:v>8</c:v>
                </c:pt>
                <c:pt idx="98">
                  <c:v>8</c:v>
                </c:pt>
                <c:pt idx="99">
                  <c:v>8</c:v>
                </c:pt>
              </c:numCache>
            </c:numRef>
          </c:yVal>
          <c:smooth val="1"/>
        </c:ser>
        <c:ser>
          <c:idx val="14"/>
          <c:order val="14"/>
          <c:tx>
            <c:strRef>
              <c:f>'STC計算（5～8ST）'!$A$115</c:f>
              <c:strCache>
                <c:ptCount val="1"/>
                <c:pt idx="0">
                  <c:v>【実測】ST7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marker>
            <c:symbol val="none"/>
          </c:marker>
          <c:xVal>
            <c:numRef>
              <c:f>'DATA（5～8ST）'!$K$7:$K$106</c:f>
              <c:numCache>
                <c:formatCode>General</c:formatCode>
                <c:ptCount val="100"/>
                <c:pt idx="0">
                  <c:v>408.5</c:v>
                </c:pt>
                <c:pt idx="1">
                  <c:v>408.5</c:v>
                </c:pt>
                <c:pt idx="2">
                  <c:v>407.3</c:v>
                </c:pt>
                <c:pt idx="3">
                  <c:v>407.3</c:v>
                </c:pt>
                <c:pt idx="4">
                  <c:v>407</c:v>
                </c:pt>
                <c:pt idx="5">
                  <c:v>406.7</c:v>
                </c:pt>
                <c:pt idx="6">
                  <c:v>406.7</c:v>
                </c:pt>
                <c:pt idx="7">
                  <c:v>406.4</c:v>
                </c:pt>
                <c:pt idx="8">
                  <c:v>406.1</c:v>
                </c:pt>
                <c:pt idx="9">
                  <c:v>406.1</c:v>
                </c:pt>
                <c:pt idx="10">
                  <c:v>405.6</c:v>
                </c:pt>
                <c:pt idx="11">
                  <c:v>405.3</c:v>
                </c:pt>
                <c:pt idx="12">
                  <c:v>405</c:v>
                </c:pt>
                <c:pt idx="13">
                  <c:v>404.4</c:v>
                </c:pt>
                <c:pt idx="14">
                  <c:v>404.4</c:v>
                </c:pt>
                <c:pt idx="15">
                  <c:v>403.8</c:v>
                </c:pt>
                <c:pt idx="16">
                  <c:v>403.2</c:v>
                </c:pt>
                <c:pt idx="17">
                  <c:v>402.6</c:v>
                </c:pt>
                <c:pt idx="18">
                  <c:v>402.3</c:v>
                </c:pt>
                <c:pt idx="19">
                  <c:v>401.7</c:v>
                </c:pt>
                <c:pt idx="20">
                  <c:v>401.1</c:v>
                </c:pt>
                <c:pt idx="21">
                  <c:v>400.5</c:v>
                </c:pt>
                <c:pt idx="22">
                  <c:v>399.9</c:v>
                </c:pt>
                <c:pt idx="23">
                  <c:v>399.4</c:v>
                </c:pt>
                <c:pt idx="24">
                  <c:v>398.5</c:v>
                </c:pt>
                <c:pt idx="25">
                  <c:v>397.9</c:v>
                </c:pt>
                <c:pt idx="26">
                  <c:v>397.3</c:v>
                </c:pt>
                <c:pt idx="27">
                  <c:v>396.7</c:v>
                </c:pt>
                <c:pt idx="28">
                  <c:v>396.1</c:v>
                </c:pt>
                <c:pt idx="29">
                  <c:v>395.5</c:v>
                </c:pt>
                <c:pt idx="30">
                  <c:v>394.6</c:v>
                </c:pt>
                <c:pt idx="31">
                  <c:v>393.7</c:v>
                </c:pt>
                <c:pt idx="32">
                  <c:v>392.9</c:v>
                </c:pt>
                <c:pt idx="33">
                  <c:v>392</c:v>
                </c:pt>
                <c:pt idx="34">
                  <c:v>391.1</c:v>
                </c:pt>
                <c:pt idx="35">
                  <c:v>390.2</c:v>
                </c:pt>
                <c:pt idx="36">
                  <c:v>389.6</c:v>
                </c:pt>
                <c:pt idx="37">
                  <c:v>388.7</c:v>
                </c:pt>
                <c:pt idx="38">
                  <c:v>387.8</c:v>
                </c:pt>
                <c:pt idx="39">
                  <c:v>387</c:v>
                </c:pt>
                <c:pt idx="40">
                  <c:v>385.8</c:v>
                </c:pt>
                <c:pt idx="41">
                  <c:v>385.2</c:v>
                </c:pt>
                <c:pt idx="42">
                  <c:v>384</c:v>
                </c:pt>
                <c:pt idx="43">
                  <c:v>383.1</c:v>
                </c:pt>
                <c:pt idx="44">
                  <c:v>381.9</c:v>
                </c:pt>
                <c:pt idx="45">
                  <c:v>381</c:v>
                </c:pt>
                <c:pt idx="46">
                  <c:v>379.6</c:v>
                </c:pt>
                <c:pt idx="47">
                  <c:v>378.7</c:v>
                </c:pt>
                <c:pt idx="48">
                  <c:v>377.6</c:v>
                </c:pt>
                <c:pt idx="49">
                  <c:v>376.6</c:v>
                </c:pt>
                <c:pt idx="50">
                  <c:v>375.4</c:v>
                </c:pt>
                <c:pt idx="51">
                  <c:v>374.3</c:v>
                </c:pt>
                <c:pt idx="52">
                  <c:v>372.8</c:v>
                </c:pt>
                <c:pt idx="53">
                  <c:v>371.9</c:v>
                </c:pt>
                <c:pt idx="54">
                  <c:v>370.4</c:v>
                </c:pt>
                <c:pt idx="55">
                  <c:v>368.9</c:v>
                </c:pt>
                <c:pt idx="56">
                  <c:v>367.8</c:v>
                </c:pt>
                <c:pt idx="57">
                  <c:v>366.6</c:v>
                </c:pt>
                <c:pt idx="58">
                  <c:v>364.8</c:v>
                </c:pt>
                <c:pt idx="59">
                  <c:v>363.6</c:v>
                </c:pt>
                <c:pt idx="60">
                  <c:v>362.2</c:v>
                </c:pt>
                <c:pt idx="61">
                  <c:v>360.7</c:v>
                </c:pt>
                <c:pt idx="62">
                  <c:v>358.9</c:v>
                </c:pt>
                <c:pt idx="63">
                  <c:v>357.4</c:v>
                </c:pt>
                <c:pt idx="64">
                  <c:v>355.4</c:v>
                </c:pt>
                <c:pt idx="65">
                  <c:v>354.2</c:v>
                </c:pt>
                <c:pt idx="66">
                  <c:v>352.1</c:v>
                </c:pt>
                <c:pt idx="67">
                  <c:v>350</c:v>
                </c:pt>
                <c:pt idx="68">
                  <c:v>348.3</c:v>
                </c:pt>
                <c:pt idx="69">
                  <c:v>346.2</c:v>
                </c:pt>
                <c:pt idx="70">
                  <c:v>343.9</c:v>
                </c:pt>
                <c:pt idx="71">
                  <c:v>341.5</c:v>
                </c:pt>
                <c:pt idx="72">
                  <c:v>339.1</c:v>
                </c:pt>
                <c:pt idx="73">
                  <c:v>336.8</c:v>
                </c:pt>
                <c:pt idx="74">
                  <c:v>334.1</c:v>
                </c:pt>
                <c:pt idx="75">
                  <c:v>330.9</c:v>
                </c:pt>
                <c:pt idx="76">
                  <c:v>327.60000000000002</c:v>
                </c:pt>
                <c:pt idx="77">
                  <c:v>324.10000000000002</c:v>
                </c:pt>
                <c:pt idx="78">
                  <c:v>319.89999999999998</c:v>
                </c:pt>
                <c:pt idx="79">
                  <c:v>315.2</c:v>
                </c:pt>
                <c:pt idx="80">
                  <c:v>310.2</c:v>
                </c:pt>
                <c:pt idx="81">
                  <c:v>303.10000000000002</c:v>
                </c:pt>
                <c:pt idx="82">
                  <c:v>294</c:v>
                </c:pt>
                <c:pt idx="83">
                  <c:v>281.89999999999998</c:v>
                </c:pt>
                <c:pt idx="84">
                  <c:v>261.2</c:v>
                </c:pt>
                <c:pt idx="85">
                  <c:v>226.3</c:v>
                </c:pt>
                <c:pt idx="86">
                  <c:v>173.8</c:v>
                </c:pt>
                <c:pt idx="87">
                  <c:v>107.1</c:v>
                </c:pt>
                <c:pt idx="88">
                  <c:v>51.3</c:v>
                </c:pt>
                <c:pt idx="89">
                  <c:v>23.9</c:v>
                </c:pt>
                <c:pt idx="90">
                  <c:v>13.5</c:v>
                </c:pt>
                <c:pt idx="91">
                  <c:v>9.6999999999999993</c:v>
                </c:pt>
                <c:pt idx="92">
                  <c:v>7.3</c:v>
                </c:pt>
                <c:pt idx="93">
                  <c:v>7.3</c:v>
                </c:pt>
                <c:pt idx="94">
                  <c:v>7.3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0</c:v>
                </c:pt>
              </c:numCache>
            </c:numRef>
          </c:xVal>
          <c:yVal>
            <c:numRef>
              <c:f>'DATA（5～8ST）'!$J$7:$J$106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0.11</c:v>
                </c:pt>
                <c:pt idx="3">
                  <c:v>0.13</c:v>
                </c:pt>
                <c:pt idx="4">
                  <c:v>0.16</c:v>
                </c:pt>
                <c:pt idx="5">
                  <c:v>0.18</c:v>
                </c:pt>
                <c:pt idx="6">
                  <c:v>0.21</c:v>
                </c:pt>
                <c:pt idx="7">
                  <c:v>0.24</c:v>
                </c:pt>
                <c:pt idx="8">
                  <c:v>0.28000000000000003</c:v>
                </c:pt>
                <c:pt idx="9">
                  <c:v>0.32</c:v>
                </c:pt>
                <c:pt idx="10">
                  <c:v>0.36</c:v>
                </c:pt>
                <c:pt idx="11">
                  <c:v>0.4</c:v>
                </c:pt>
                <c:pt idx="12">
                  <c:v>0.45</c:v>
                </c:pt>
                <c:pt idx="13">
                  <c:v>0.5</c:v>
                </c:pt>
                <c:pt idx="14">
                  <c:v>0.55000000000000004</c:v>
                </c:pt>
                <c:pt idx="15">
                  <c:v>0.6</c:v>
                </c:pt>
                <c:pt idx="16">
                  <c:v>0.66</c:v>
                </c:pt>
                <c:pt idx="17">
                  <c:v>0.72</c:v>
                </c:pt>
                <c:pt idx="18">
                  <c:v>0.78</c:v>
                </c:pt>
                <c:pt idx="19">
                  <c:v>0.85</c:v>
                </c:pt>
                <c:pt idx="20">
                  <c:v>0.91</c:v>
                </c:pt>
                <c:pt idx="21">
                  <c:v>0.98</c:v>
                </c:pt>
                <c:pt idx="22">
                  <c:v>1.06</c:v>
                </c:pt>
                <c:pt idx="23">
                  <c:v>1.1299999999999999</c:v>
                </c:pt>
                <c:pt idx="24">
                  <c:v>1.21</c:v>
                </c:pt>
                <c:pt idx="25">
                  <c:v>1.29</c:v>
                </c:pt>
                <c:pt idx="26">
                  <c:v>1.37</c:v>
                </c:pt>
                <c:pt idx="27">
                  <c:v>1.45</c:v>
                </c:pt>
                <c:pt idx="28">
                  <c:v>1.54</c:v>
                </c:pt>
                <c:pt idx="29">
                  <c:v>1.62</c:v>
                </c:pt>
                <c:pt idx="30">
                  <c:v>1.71</c:v>
                </c:pt>
                <c:pt idx="31">
                  <c:v>1.8</c:v>
                </c:pt>
                <c:pt idx="32">
                  <c:v>1.89</c:v>
                </c:pt>
                <c:pt idx="33">
                  <c:v>1.99</c:v>
                </c:pt>
                <c:pt idx="34">
                  <c:v>2.08</c:v>
                </c:pt>
                <c:pt idx="35">
                  <c:v>2.17</c:v>
                </c:pt>
                <c:pt idx="36">
                  <c:v>2.27</c:v>
                </c:pt>
                <c:pt idx="37">
                  <c:v>2.37</c:v>
                </c:pt>
                <c:pt idx="38">
                  <c:v>2.4700000000000002</c:v>
                </c:pt>
                <c:pt idx="39">
                  <c:v>2.57</c:v>
                </c:pt>
                <c:pt idx="40">
                  <c:v>2.67</c:v>
                </c:pt>
                <c:pt idx="41">
                  <c:v>2.77</c:v>
                </c:pt>
                <c:pt idx="42">
                  <c:v>2.87</c:v>
                </c:pt>
                <c:pt idx="43">
                  <c:v>2.98</c:v>
                </c:pt>
                <c:pt idx="44">
                  <c:v>3.08</c:v>
                </c:pt>
                <c:pt idx="45">
                  <c:v>3.19</c:v>
                </c:pt>
                <c:pt idx="46">
                  <c:v>3.29</c:v>
                </c:pt>
                <c:pt idx="47">
                  <c:v>3.4</c:v>
                </c:pt>
                <c:pt idx="48">
                  <c:v>3.6</c:v>
                </c:pt>
                <c:pt idx="49">
                  <c:v>3.62</c:v>
                </c:pt>
                <c:pt idx="50">
                  <c:v>3.72</c:v>
                </c:pt>
                <c:pt idx="51">
                  <c:v>3.83</c:v>
                </c:pt>
                <c:pt idx="52">
                  <c:v>3.95</c:v>
                </c:pt>
                <c:pt idx="53">
                  <c:v>4.05</c:v>
                </c:pt>
                <c:pt idx="54">
                  <c:v>4.17</c:v>
                </c:pt>
                <c:pt idx="55">
                  <c:v>4.28</c:v>
                </c:pt>
                <c:pt idx="56">
                  <c:v>4.3899999999999997</c:v>
                </c:pt>
                <c:pt idx="57">
                  <c:v>4.51</c:v>
                </c:pt>
                <c:pt idx="58">
                  <c:v>4.62</c:v>
                </c:pt>
                <c:pt idx="59">
                  <c:v>4.7300000000000004</c:v>
                </c:pt>
                <c:pt idx="60">
                  <c:v>4.8499999999999996</c:v>
                </c:pt>
                <c:pt idx="61">
                  <c:v>4.97</c:v>
                </c:pt>
                <c:pt idx="62">
                  <c:v>5.08</c:v>
                </c:pt>
                <c:pt idx="63">
                  <c:v>5.2</c:v>
                </c:pt>
                <c:pt idx="64">
                  <c:v>5.32</c:v>
                </c:pt>
                <c:pt idx="65">
                  <c:v>5.43</c:v>
                </c:pt>
                <c:pt idx="66">
                  <c:v>5.55</c:v>
                </c:pt>
                <c:pt idx="67">
                  <c:v>5.67</c:v>
                </c:pt>
                <c:pt idx="68">
                  <c:v>5.78</c:v>
                </c:pt>
                <c:pt idx="69">
                  <c:v>5.9</c:v>
                </c:pt>
                <c:pt idx="70">
                  <c:v>6.02</c:v>
                </c:pt>
                <c:pt idx="71">
                  <c:v>6.14</c:v>
                </c:pt>
                <c:pt idx="72">
                  <c:v>6.26</c:v>
                </c:pt>
                <c:pt idx="73">
                  <c:v>6.38</c:v>
                </c:pt>
                <c:pt idx="74">
                  <c:v>6.5</c:v>
                </c:pt>
                <c:pt idx="75">
                  <c:v>6.62</c:v>
                </c:pt>
                <c:pt idx="76">
                  <c:v>6.74</c:v>
                </c:pt>
                <c:pt idx="77">
                  <c:v>6.86</c:v>
                </c:pt>
                <c:pt idx="78">
                  <c:v>6.98</c:v>
                </c:pt>
                <c:pt idx="79">
                  <c:v>7.1</c:v>
                </c:pt>
                <c:pt idx="80">
                  <c:v>7.22</c:v>
                </c:pt>
                <c:pt idx="81">
                  <c:v>7.34</c:v>
                </c:pt>
                <c:pt idx="82">
                  <c:v>7.47</c:v>
                </c:pt>
                <c:pt idx="83">
                  <c:v>7.58</c:v>
                </c:pt>
                <c:pt idx="84">
                  <c:v>7.69</c:v>
                </c:pt>
                <c:pt idx="85">
                  <c:v>7.79</c:v>
                </c:pt>
                <c:pt idx="86">
                  <c:v>7.87</c:v>
                </c:pt>
                <c:pt idx="87">
                  <c:v>7.96</c:v>
                </c:pt>
                <c:pt idx="88">
                  <c:v>8.0399999999999991</c:v>
                </c:pt>
                <c:pt idx="89">
                  <c:v>8.0399999999999991</c:v>
                </c:pt>
                <c:pt idx="90">
                  <c:v>8.0399999999999991</c:v>
                </c:pt>
                <c:pt idx="91">
                  <c:v>8.0399999999999991</c:v>
                </c:pt>
                <c:pt idx="92">
                  <c:v>8.0399999999999991</c:v>
                </c:pt>
                <c:pt idx="93">
                  <c:v>8.0399999999999991</c:v>
                </c:pt>
                <c:pt idx="94">
                  <c:v>8.0399999999999991</c:v>
                </c:pt>
                <c:pt idx="95">
                  <c:v>8.0399999999999991</c:v>
                </c:pt>
                <c:pt idx="96">
                  <c:v>8.0399999999999991</c:v>
                </c:pt>
                <c:pt idx="97">
                  <c:v>8.0399999999999991</c:v>
                </c:pt>
                <c:pt idx="98">
                  <c:v>8.0399999999999991</c:v>
                </c:pt>
                <c:pt idx="99">
                  <c:v>8.0399999999999991</c:v>
                </c:pt>
              </c:numCache>
            </c:numRef>
          </c:yVal>
          <c:smooth val="1"/>
        </c:ser>
        <c:ser>
          <c:idx val="15"/>
          <c:order val="15"/>
          <c:tx>
            <c:strRef>
              <c:f>'STC計算（5～8ST）'!$A$116</c:f>
              <c:strCache>
                <c:ptCount val="1"/>
                <c:pt idx="0">
                  <c:v>【実測】ST8</c:v>
                </c:pt>
              </c:strCache>
            </c:strRef>
          </c:tx>
          <c:spPr>
            <a:ln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'DATA（5～8ST）'!$O$7:$O$106</c:f>
              <c:numCache>
                <c:formatCode>General</c:formatCode>
                <c:ptCount val="100"/>
                <c:pt idx="0">
                  <c:v>413.2</c:v>
                </c:pt>
                <c:pt idx="1">
                  <c:v>413.2</c:v>
                </c:pt>
                <c:pt idx="2">
                  <c:v>412.3</c:v>
                </c:pt>
                <c:pt idx="3">
                  <c:v>412</c:v>
                </c:pt>
                <c:pt idx="4">
                  <c:v>412</c:v>
                </c:pt>
                <c:pt idx="5">
                  <c:v>411.8</c:v>
                </c:pt>
                <c:pt idx="6">
                  <c:v>411.5</c:v>
                </c:pt>
                <c:pt idx="7">
                  <c:v>411.2</c:v>
                </c:pt>
                <c:pt idx="8">
                  <c:v>410.9</c:v>
                </c:pt>
                <c:pt idx="9">
                  <c:v>410.6</c:v>
                </c:pt>
                <c:pt idx="10">
                  <c:v>410.3</c:v>
                </c:pt>
                <c:pt idx="11">
                  <c:v>410</c:v>
                </c:pt>
                <c:pt idx="12">
                  <c:v>409.4</c:v>
                </c:pt>
                <c:pt idx="13">
                  <c:v>409.1</c:v>
                </c:pt>
                <c:pt idx="14">
                  <c:v>408.8</c:v>
                </c:pt>
                <c:pt idx="15">
                  <c:v>408.2</c:v>
                </c:pt>
                <c:pt idx="16">
                  <c:v>407.6</c:v>
                </c:pt>
                <c:pt idx="17">
                  <c:v>407.3</c:v>
                </c:pt>
                <c:pt idx="18">
                  <c:v>406.7</c:v>
                </c:pt>
                <c:pt idx="19">
                  <c:v>406.1</c:v>
                </c:pt>
                <c:pt idx="20">
                  <c:v>405.8</c:v>
                </c:pt>
                <c:pt idx="21">
                  <c:v>405</c:v>
                </c:pt>
                <c:pt idx="22">
                  <c:v>404.4</c:v>
                </c:pt>
                <c:pt idx="23">
                  <c:v>403.8</c:v>
                </c:pt>
                <c:pt idx="24">
                  <c:v>402.9</c:v>
                </c:pt>
                <c:pt idx="25">
                  <c:v>402.6</c:v>
                </c:pt>
                <c:pt idx="26">
                  <c:v>401.7</c:v>
                </c:pt>
                <c:pt idx="27">
                  <c:v>401.1</c:v>
                </c:pt>
                <c:pt idx="28">
                  <c:v>400.2</c:v>
                </c:pt>
                <c:pt idx="29">
                  <c:v>399.6</c:v>
                </c:pt>
                <c:pt idx="30">
                  <c:v>398.8</c:v>
                </c:pt>
                <c:pt idx="31">
                  <c:v>397.9</c:v>
                </c:pt>
                <c:pt idx="32">
                  <c:v>397.3</c:v>
                </c:pt>
                <c:pt idx="33">
                  <c:v>396.4</c:v>
                </c:pt>
                <c:pt idx="34">
                  <c:v>395.5</c:v>
                </c:pt>
                <c:pt idx="35">
                  <c:v>394.3</c:v>
                </c:pt>
                <c:pt idx="36">
                  <c:v>393.7</c:v>
                </c:pt>
                <c:pt idx="37">
                  <c:v>392.9</c:v>
                </c:pt>
                <c:pt idx="38">
                  <c:v>392</c:v>
                </c:pt>
                <c:pt idx="39">
                  <c:v>390.8</c:v>
                </c:pt>
                <c:pt idx="40">
                  <c:v>389.9</c:v>
                </c:pt>
                <c:pt idx="41">
                  <c:v>389</c:v>
                </c:pt>
                <c:pt idx="42">
                  <c:v>387.8</c:v>
                </c:pt>
                <c:pt idx="43">
                  <c:v>387</c:v>
                </c:pt>
                <c:pt idx="44">
                  <c:v>386.1</c:v>
                </c:pt>
                <c:pt idx="45">
                  <c:v>384.9</c:v>
                </c:pt>
                <c:pt idx="46">
                  <c:v>383.7</c:v>
                </c:pt>
                <c:pt idx="47">
                  <c:v>382.5</c:v>
                </c:pt>
                <c:pt idx="48">
                  <c:v>381.3</c:v>
                </c:pt>
                <c:pt idx="49">
                  <c:v>380.2</c:v>
                </c:pt>
                <c:pt idx="50">
                  <c:v>379.3</c:v>
                </c:pt>
                <c:pt idx="51">
                  <c:v>378.1</c:v>
                </c:pt>
                <c:pt idx="52">
                  <c:v>376.6</c:v>
                </c:pt>
                <c:pt idx="53">
                  <c:v>375.4</c:v>
                </c:pt>
                <c:pt idx="54">
                  <c:v>374.3</c:v>
                </c:pt>
                <c:pt idx="55">
                  <c:v>372.8</c:v>
                </c:pt>
                <c:pt idx="56">
                  <c:v>371.6</c:v>
                </c:pt>
                <c:pt idx="57">
                  <c:v>369.8</c:v>
                </c:pt>
                <c:pt idx="58">
                  <c:v>368.4</c:v>
                </c:pt>
                <c:pt idx="59">
                  <c:v>366.9</c:v>
                </c:pt>
                <c:pt idx="60">
                  <c:v>365.7</c:v>
                </c:pt>
                <c:pt idx="61">
                  <c:v>363.9</c:v>
                </c:pt>
                <c:pt idx="62">
                  <c:v>362.4</c:v>
                </c:pt>
                <c:pt idx="63">
                  <c:v>360.4</c:v>
                </c:pt>
                <c:pt idx="64">
                  <c:v>358.9</c:v>
                </c:pt>
                <c:pt idx="65">
                  <c:v>357.1</c:v>
                </c:pt>
                <c:pt idx="66">
                  <c:v>355.4</c:v>
                </c:pt>
                <c:pt idx="67">
                  <c:v>353.3</c:v>
                </c:pt>
                <c:pt idx="68">
                  <c:v>351.2</c:v>
                </c:pt>
                <c:pt idx="69">
                  <c:v>349.2</c:v>
                </c:pt>
                <c:pt idx="70">
                  <c:v>346.8</c:v>
                </c:pt>
                <c:pt idx="71">
                  <c:v>344.4</c:v>
                </c:pt>
                <c:pt idx="72">
                  <c:v>341.8</c:v>
                </c:pt>
                <c:pt idx="73">
                  <c:v>339.1</c:v>
                </c:pt>
                <c:pt idx="74">
                  <c:v>336.5</c:v>
                </c:pt>
                <c:pt idx="75">
                  <c:v>332.9</c:v>
                </c:pt>
                <c:pt idx="76">
                  <c:v>329.4</c:v>
                </c:pt>
                <c:pt idx="77">
                  <c:v>325.5</c:v>
                </c:pt>
                <c:pt idx="78">
                  <c:v>321.10000000000002</c:v>
                </c:pt>
                <c:pt idx="79">
                  <c:v>315.8</c:v>
                </c:pt>
                <c:pt idx="80">
                  <c:v>309.60000000000002</c:v>
                </c:pt>
                <c:pt idx="81">
                  <c:v>301</c:v>
                </c:pt>
                <c:pt idx="82">
                  <c:v>288.10000000000002</c:v>
                </c:pt>
                <c:pt idx="83">
                  <c:v>270.3</c:v>
                </c:pt>
                <c:pt idx="84">
                  <c:v>239.6</c:v>
                </c:pt>
                <c:pt idx="85">
                  <c:v>191.2</c:v>
                </c:pt>
                <c:pt idx="86">
                  <c:v>135.4</c:v>
                </c:pt>
                <c:pt idx="87">
                  <c:v>77.599999999999994</c:v>
                </c:pt>
                <c:pt idx="88">
                  <c:v>33.299999999999997</c:v>
                </c:pt>
                <c:pt idx="89">
                  <c:v>17.100000000000001</c:v>
                </c:pt>
                <c:pt idx="90">
                  <c:v>11.5</c:v>
                </c:pt>
                <c:pt idx="91">
                  <c:v>7.9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0</c:v>
                </c:pt>
              </c:numCache>
            </c:numRef>
          </c:xVal>
          <c:yVal>
            <c:numRef>
              <c:f>'DATA（5～8ST）'!$N$7:$N$106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0.12</c:v>
                </c:pt>
                <c:pt idx="3">
                  <c:v>0.14000000000000001</c:v>
                </c:pt>
                <c:pt idx="4">
                  <c:v>0.16</c:v>
                </c:pt>
                <c:pt idx="5">
                  <c:v>0.18</c:v>
                </c:pt>
                <c:pt idx="6">
                  <c:v>0.21</c:v>
                </c:pt>
                <c:pt idx="7">
                  <c:v>0.25</c:v>
                </c:pt>
                <c:pt idx="8">
                  <c:v>0.28000000000000003</c:v>
                </c:pt>
                <c:pt idx="9">
                  <c:v>0.32</c:v>
                </c:pt>
                <c:pt idx="10">
                  <c:v>0.36</c:v>
                </c:pt>
                <c:pt idx="11">
                  <c:v>0.4</c:v>
                </c:pt>
                <c:pt idx="12">
                  <c:v>0.45</c:v>
                </c:pt>
                <c:pt idx="13">
                  <c:v>0.5</c:v>
                </c:pt>
                <c:pt idx="14">
                  <c:v>0.55000000000000004</c:v>
                </c:pt>
                <c:pt idx="15">
                  <c:v>0.6</c:v>
                </c:pt>
                <c:pt idx="16">
                  <c:v>0.66</c:v>
                </c:pt>
                <c:pt idx="17">
                  <c:v>0.72</c:v>
                </c:pt>
                <c:pt idx="18">
                  <c:v>0.78</c:v>
                </c:pt>
                <c:pt idx="19">
                  <c:v>0.85</c:v>
                </c:pt>
                <c:pt idx="20">
                  <c:v>0.92</c:v>
                </c:pt>
                <c:pt idx="21">
                  <c:v>0.99</c:v>
                </c:pt>
                <c:pt idx="22">
                  <c:v>1.06</c:v>
                </c:pt>
                <c:pt idx="23">
                  <c:v>1.1399999999999999</c:v>
                </c:pt>
                <c:pt idx="24">
                  <c:v>1.21</c:v>
                </c:pt>
                <c:pt idx="25">
                  <c:v>1.29</c:v>
                </c:pt>
                <c:pt idx="26">
                  <c:v>1.37</c:v>
                </c:pt>
                <c:pt idx="27">
                  <c:v>1.46</c:v>
                </c:pt>
                <c:pt idx="28">
                  <c:v>1.55</c:v>
                </c:pt>
                <c:pt idx="29">
                  <c:v>1.63</c:v>
                </c:pt>
                <c:pt idx="30">
                  <c:v>1.71</c:v>
                </c:pt>
                <c:pt idx="31">
                  <c:v>1.81</c:v>
                </c:pt>
                <c:pt idx="32">
                  <c:v>1.89</c:v>
                </c:pt>
                <c:pt idx="33">
                  <c:v>1.99</c:v>
                </c:pt>
                <c:pt idx="34">
                  <c:v>2.09</c:v>
                </c:pt>
                <c:pt idx="35">
                  <c:v>2.17</c:v>
                </c:pt>
                <c:pt idx="36">
                  <c:v>2.27</c:v>
                </c:pt>
                <c:pt idx="37">
                  <c:v>2.38</c:v>
                </c:pt>
                <c:pt idx="38">
                  <c:v>2.4700000000000002</c:v>
                </c:pt>
                <c:pt idx="39">
                  <c:v>2.57</c:v>
                </c:pt>
                <c:pt idx="40">
                  <c:v>2.68</c:v>
                </c:pt>
                <c:pt idx="41">
                  <c:v>2.77</c:v>
                </c:pt>
                <c:pt idx="42">
                  <c:v>2.88</c:v>
                </c:pt>
                <c:pt idx="43">
                  <c:v>2.98</c:v>
                </c:pt>
                <c:pt idx="44">
                  <c:v>3.08</c:v>
                </c:pt>
                <c:pt idx="45">
                  <c:v>3.19</c:v>
                </c:pt>
                <c:pt idx="46">
                  <c:v>3.3</c:v>
                </c:pt>
                <c:pt idx="47">
                  <c:v>3.4</c:v>
                </c:pt>
                <c:pt idx="48">
                  <c:v>3.61</c:v>
                </c:pt>
                <c:pt idx="49">
                  <c:v>3.62</c:v>
                </c:pt>
                <c:pt idx="50">
                  <c:v>3.73</c:v>
                </c:pt>
                <c:pt idx="51">
                  <c:v>3.84</c:v>
                </c:pt>
                <c:pt idx="52">
                  <c:v>3.96</c:v>
                </c:pt>
                <c:pt idx="53">
                  <c:v>4.0599999999999996</c:v>
                </c:pt>
                <c:pt idx="54">
                  <c:v>4.17</c:v>
                </c:pt>
                <c:pt idx="55">
                  <c:v>4.29</c:v>
                </c:pt>
                <c:pt idx="56">
                  <c:v>4.4000000000000004</c:v>
                </c:pt>
                <c:pt idx="57">
                  <c:v>4.5199999999999996</c:v>
                </c:pt>
                <c:pt idx="58">
                  <c:v>4.63</c:v>
                </c:pt>
                <c:pt idx="59">
                  <c:v>4.74</c:v>
                </c:pt>
                <c:pt idx="60">
                  <c:v>4.8600000000000003</c:v>
                </c:pt>
                <c:pt idx="61">
                  <c:v>4.9800000000000004</c:v>
                </c:pt>
                <c:pt idx="62">
                  <c:v>5.09</c:v>
                </c:pt>
                <c:pt idx="63">
                  <c:v>5.2</c:v>
                </c:pt>
                <c:pt idx="64">
                  <c:v>5.32</c:v>
                </c:pt>
                <c:pt idx="65">
                  <c:v>5.44</c:v>
                </c:pt>
                <c:pt idx="66">
                  <c:v>5.55</c:v>
                </c:pt>
                <c:pt idx="67">
                  <c:v>5.68</c:v>
                </c:pt>
                <c:pt idx="68">
                  <c:v>5.79</c:v>
                </c:pt>
                <c:pt idx="69">
                  <c:v>5.91</c:v>
                </c:pt>
                <c:pt idx="70">
                  <c:v>6.03</c:v>
                </c:pt>
                <c:pt idx="71">
                  <c:v>6.14</c:v>
                </c:pt>
                <c:pt idx="72">
                  <c:v>6.27</c:v>
                </c:pt>
                <c:pt idx="73">
                  <c:v>6.39</c:v>
                </c:pt>
                <c:pt idx="74">
                  <c:v>6.5</c:v>
                </c:pt>
                <c:pt idx="75">
                  <c:v>6.63</c:v>
                </c:pt>
                <c:pt idx="76">
                  <c:v>6.75</c:v>
                </c:pt>
                <c:pt idx="77">
                  <c:v>6.86</c:v>
                </c:pt>
                <c:pt idx="78">
                  <c:v>6.99</c:v>
                </c:pt>
                <c:pt idx="79">
                  <c:v>7.11</c:v>
                </c:pt>
                <c:pt idx="80">
                  <c:v>7.22</c:v>
                </c:pt>
                <c:pt idx="81">
                  <c:v>7.35</c:v>
                </c:pt>
                <c:pt idx="82">
                  <c:v>7.47</c:v>
                </c:pt>
                <c:pt idx="83">
                  <c:v>7.58</c:v>
                </c:pt>
                <c:pt idx="84">
                  <c:v>7.68</c:v>
                </c:pt>
                <c:pt idx="85">
                  <c:v>7.78</c:v>
                </c:pt>
                <c:pt idx="86">
                  <c:v>7.87</c:v>
                </c:pt>
                <c:pt idx="87">
                  <c:v>7.96</c:v>
                </c:pt>
                <c:pt idx="88">
                  <c:v>8</c:v>
                </c:pt>
                <c:pt idx="89">
                  <c:v>7.99</c:v>
                </c:pt>
                <c:pt idx="90">
                  <c:v>7.98</c:v>
                </c:pt>
                <c:pt idx="91">
                  <c:v>8</c:v>
                </c:pt>
                <c:pt idx="92">
                  <c:v>8</c:v>
                </c:pt>
                <c:pt idx="93">
                  <c:v>8</c:v>
                </c:pt>
                <c:pt idx="94">
                  <c:v>8</c:v>
                </c:pt>
                <c:pt idx="95">
                  <c:v>8</c:v>
                </c:pt>
                <c:pt idx="96">
                  <c:v>8</c:v>
                </c:pt>
                <c:pt idx="97">
                  <c:v>8</c:v>
                </c:pt>
                <c:pt idx="98">
                  <c:v>8</c:v>
                </c:pt>
                <c:pt idx="99">
                  <c:v>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0614768"/>
        <c:axId val="790613200"/>
      </c:scatterChart>
      <c:valAx>
        <c:axId val="790614768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電圧(V)</a:t>
                </a:r>
              </a:p>
            </c:rich>
          </c:tx>
          <c:layout>
            <c:manualLayout>
              <c:xMode val="edge"/>
              <c:yMode val="edge"/>
              <c:x val="0.36458330708661418"/>
              <c:y val="0.9272345502266762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90613200"/>
        <c:crosses val="autoZero"/>
        <c:crossBetween val="midCat"/>
      </c:valAx>
      <c:valAx>
        <c:axId val="7906132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電流(A)</a:t>
                </a:r>
              </a:p>
            </c:rich>
          </c:tx>
          <c:layout>
            <c:manualLayout>
              <c:xMode val="edge"/>
              <c:yMode val="edge"/>
              <c:x val="2.0717690288713911E-2"/>
              <c:y val="0.45221435094907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9061476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5541109361329839"/>
          <c:y val="0.13532380552744386"/>
          <c:w val="0.19997116360454947"/>
          <c:h val="0.57815647652193947"/>
        </c:manualLayout>
      </c:layout>
      <c:overlay val="0"/>
      <c:spPr>
        <a:solidFill>
          <a:srgbClr val="FFFFFF"/>
        </a:solidFill>
        <a:ln w="3175">
          <a:solidFill>
            <a:schemeClr val="tx1"/>
          </a:solidFill>
          <a:prstDash val="solid"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Ｉ－Ｖ特性</a:t>
            </a:r>
          </a:p>
        </c:rich>
      </c:tx>
      <c:layout>
        <c:manualLayout>
          <c:xMode val="edge"/>
          <c:yMode val="edge"/>
          <c:x val="0.41145833502973456"/>
          <c:y val="2.02021442234974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095674611575048E-2"/>
          <c:y val="0.13086316035079992"/>
          <c:w val="0.66427961714183592"/>
          <c:h val="0.7597092601609736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'STC計算（1～4ST)'!$A$109</c:f>
              <c:strCache>
                <c:ptCount val="1"/>
                <c:pt idx="0">
                  <c:v>【STC換算】ST1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ysDot"/>
            </a:ln>
          </c:spPr>
          <c:marker>
            <c:symbol val="none"/>
          </c:marker>
          <c:xVal>
            <c:numRef>
              <c:f>'STC計算（1～4ST)'!$B$7:$B$106</c:f>
              <c:numCache>
                <c:formatCode>General</c:formatCode>
                <c:ptCount val="100"/>
                <c:pt idx="0">
                  <c:v>415.00889881107486</c:v>
                </c:pt>
                <c:pt idx="1">
                  <c:v>415.00889881107486</c:v>
                </c:pt>
                <c:pt idx="2">
                  <c:v>413.90979881107489</c:v>
                </c:pt>
                <c:pt idx="3">
                  <c:v>413.6099488110749</c:v>
                </c:pt>
                <c:pt idx="4">
                  <c:v>413.61009881107486</c:v>
                </c:pt>
                <c:pt idx="5">
                  <c:v>413.31032381107485</c:v>
                </c:pt>
                <c:pt idx="6">
                  <c:v>413.01054881107484</c:v>
                </c:pt>
                <c:pt idx="7">
                  <c:v>412.71077381107489</c:v>
                </c:pt>
                <c:pt idx="8">
                  <c:v>412.41107381107491</c:v>
                </c:pt>
                <c:pt idx="9">
                  <c:v>412.1112988110749</c:v>
                </c:pt>
                <c:pt idx="10">
                  <c:v>411.81167381107485</c:v>
                </c:pt>
                <c:pt idx="11">
                  <c:v>411.51197381107488</c:v>
                </c:pt>
                <c:pt idx="12">
                  <c:v>411.21227381107491</c:v>
                </c:pt>
                <c:pt idx="13">
                  <c:v>410.61264881107491</c:v>
                </c:pt>
                <c:pt idx="14">
                  <c:v>410.31309881107489</c:v>
                </c:pt>
                <c:pt idx="15">
                  <c:v>409.71347381107489</c:v>
                </c:pt>
                <c:pt idx="16">
                  <c:v>409.11392381107487</c:v>
                </c:pt>
                <c:pt idx="17">
                  <c:v>408.81437381107486</c:v>
                </c:pt>
                <c:pt idx="18">
                  <c:v>408.21489881107493</c:v>
                </c:pt>
                <c:pt idx="19">
                  <c:v>407.71534881107493</c:v>
                </c:pt>
                <c:pt idx="20">
                  <c:v>407.11587381107489</c:v>
                </c:pt>
                <c:pt idx="21">
                  <c:v>406.51639881107485</c:v>
                </c:pt>
                <c:pt idx="22">
                  <c:v>405.91692381107487</c:v>
                </c:pt>
                <c:pt idx="23">
                  <c:v>405.31752381107486</c:v>
                </c:pt>
                <c:pt idx="24">
                  <c:v>404.71812381107492</c:v>
                </c:pt>
                <c:pt idx="25">
                  <c:v>403.81872381107485</c:v>
                </c:pt>
                <c:pt idx="26">
                  <c:v>403.2193238110749</c:v>
                </c:pt>
                <c:pt idx="27">
                  <c:v>402.31992381107489</c:v>
                </c:pt>
                <c:pt idx="28">
                  <c:v>401.72059881107492</c:v>
                </c:pt>
                <c:pt idx="29">
                  <c:v>401.22119881107488</c:v>
                </c:pt>
                <c:pt idx="30">
                  <c:v>400.32187381107485</c:v>
                </c:pt>
                <c:pt idx="31">
                  <c:v>399.42254881107488</c:v>
                </c:pt>
                <c:pt idx="32">
                  <c:v>398.82322381107485</c:v>
                </c:pt>
                <c:pt idx="33">
                  <c:v>397.92389881107488</c:v>
                </c:pt>
                <c:pt idx="34">
                  <c:v>397.02509881107488</c:v>
                </c:pt>
                <c:pt idx="35">
                  <c:v>396.12532381107491</c:v>
                </c:pt>
                <c:pt idx="36">
                  <c:v>395.32607381107488</c:v>
                </c:pt>
                <c:pt idx="37">
                  <c:v>394.42682381107488</c:v>
                </c:pt>
                <c:pt idx="38">
                  <c:v>393.52749881107485</c:v>
                </c:pt>
                <c:pt idx="39">
                  <c:v>392.32832381107488</c:v>
                </c:pt>
                <c:pt idx="40">
                  <c:v>391.42907381107489</c:v>
                </c:pt>
                <c:pt idx="41">
                  <c:v>390.52982381107483</c:v>
                </c:pt>
                <c:pt idx="42">
                  <c:v>389.6305738110749</c:v>
                </c:pt>
                <c:pt idx="43">
                  <c:v>388.53139881107484</c:v>
                </c:pt>
                <c:pt idx="44">
                  <c:v>387.6321488110749</c:v>
                </c:pt>
                <c:pt idx="45">
                  <c:v>386.43297381107487</c:v>
                </c:pt>
                <c:pt idx="46">
                  <c:v>385.23379881107491</c:v>
                </c:pt>
                <c:pt idx="47">
                  <c:v>384.03454881107484</c:v>
                </c:pt>
                <c:pt idx="48">
                  <c:v>382.9353738110749</c:v>
                </c:pt>
                <c:pt idx="49">
                  <c:v>381.73619881107493</c:v>
                </c:pt>
                <c:pt idx="50">
                  <c:v>380.53702381107485</c:v>
                </c:pt>
                <c:pt idx="51">
                  <c:v>379.33784881107488</c:v>
                </c:pt>
                <c:pt idx="52">
                  <c:v>378.13867381107491</c:v>
                </c:pt>
                <c:pt idx="53">
                  <c:v>376.93949881107488</c:v>
                </c:pt>
                <c:pt idx="54">
                  <c:v>375.54032381107487</c:v>
                </c:pt>
                <c:pt idx="55">
                  <c:v>374.34114881107485</c:v>
                </c:pt>
                <c:pt idx="56">
                  <c:v>373.14197381107488</c:v>
                </c:pt>
                <c:pt idx="57">
                  <c:v>371.64287381107488</c:v>
                </c:pt>
                <c:pt idx="58">
                  <c:v>370.2437738110749</c:v>
                </c:pt>
                <c:pt idx="59">
                  <c:v>368.74459881107492</c:v>
                </c:pt>
                <c:pt idx="60">
                  <c:v>366.94542381107487</c:v>
                </c:pt>
                <c:pt idx="61">
                  <c:v>365.44632381107488</c:v>
                </c:pt>
                <c:pt idx="62">
                  <c:v>364.04714881107486</c:v>
                </c:pt>
                <c:pt idx="63">
                  <c:v>362.24804881107491</c:v>
                </c:pt>
                <c:pt idx="64">
                  <c:v>360.4489488110749</c:v>
                </c:pt>
                <c:pt idx="65">
                  <c:v>358.64977381107491</c:v>
                </c:pt>
                <c:pt idx="66">
                  <c:v>356.95067381107492</c:v>
                </c:pt>
                <c:pt idx="67">
                  <c:v>354.85164881107488</c:v>
                </c:pt>
                <c:pt idx="68">
                  <c:v>352.75247381107488</c:v>
                </c:pt>
                <c:pt idx="69">
                  <c:v>350.45337381107487</c:v>
                </c:pt>
                <c:pt idx="70">
                  <c:v>348.05427381107484</c:v>
                </c:pt>
                <c:pt idx="71">
                  <c:v>346.05509881107486</c:v>
                </c:pt>
                <c:pt idx="72">
                  <c:v>343.35607381107485</c:v>
                </c:pt>
                <c:pt idx="73">
                  <c:v>340.35689881107487</c:v>
                </c:pt>
                <c:pt idx="74">
                  <c:v>337.75779881107491</c:v>
                </c:pt>
                <c:pt idx="75">
                  <c:v>334.4586988110749</c:v>
                </c:pt>
                <c:pt idx="76">
                  <c:v>330.9595988110749</c:v>
                </c:pt>
                <c:pt idx="77">
                  <c:v>327.16049881107489</c:v>
                </c:pt>
                <c:pt idx="78">
                  <c:v>322.36139881107488</c:v>
                </c:pt>
                <c:pt idx="79">
                  <c:v>317.06237381107485</c:v>
                </c:pt>
                <c:pt idx="80">
                  <c:v>310.86319881107488</c:v>
                </c:pt>
                <c:pt idx="81">
                  <c:v>302.06409881107487</c:v>
                </c:pt>
                <c:pt idx="82">
                  <c:v>289.66507381107488</c:v>
                </c:pt>
                <c:pt idx="83">
                  <c:v>271.36582381107485</c:v>
                </c:pt>
                <c:pt idx="84">
                  <c:v>238.2666488110749</c:v>
                </c:pt>
                <c:pt idx="85">
                  <c:v>190.46732381107492</c:v>
                </c:pt>
                <c:pt idx="86">
                  <c:v>135.46807381107493</c:v>
                </c:pt>
                <c:pt idx="87">
                  <c:v>78.268748811074914</c:v>
                </c:pt>
                <c:pt idx="88">
                  <c:v>34.868973811074923</c:v>
                </c:pt>
                <c:pt idx="89">
                  <c:v>19.268898811074919</c:v>
                </c:pt>
                <c:pt idx="90">
                  <c:v>13.668823811074919</c:v>
                </c:pt>
                <c:pt idx="91">
                  <c:v>10.068973811074921</c:v>
                </c:pt>
                <c:pt idx="92">
                  <c:v>9.4689738110749193</c:v>
                </c:pt>
                <c:pt idx="93">
                  <c:v>9.4689738110749193</c:v>
                </c:pt>
                <c:pt idx="94">
                  <c:v>9.4689738110749193</c:v>
                </c:pt>
                <c:pt idx="95">
                  <c:v>9.4689738110749193</c:v>
                </c:pt>
                <c:pt idx="96">
                  <c:v>9.1689738110749186</c:v>
                </c:pt>
                <c:pt idx="97">
                  <c:v>9.1689738110749186</c:v>
                </c:pt>
                <c:pt idx="98">
                  <c:v>9.1689738110749186</c:v>
                </c:pt>
                <c:pt idx="99">
                  <c:v>2.168973811074919</c:v>
                </c:pt>
              </c:numCache>
            </c:numRef>
          </c:xVal>
          <c:yVal>
            <c:numRef>
              <c:f>'STC計算（1～4ST)'!$A$7:$A$106</c:f>
              <c:numCache>
                <c:formatCode>General</c:formatCode>
                <c:ptCount val="100"/>
                <c:pt idx="0">
                  <c:v>0.59106840390879511</c:v>
                </c:pt>
                <c:pt idx="1">
                  <c:v>0.59106840390879511</c:v>
                </c:pt>
                <c:pt idx="2">
                  <c:v>0.71106840390879511</c:v>
                </c:pt>
                <c:pt idx="3">
                  <c:v>0.73106840390879513</c:v>
                </c:pt>
                <c:pt idx="4">
                  <c:v>0.75106840390879515</c:v>
                </c:pt>
                <c:pt idx="5">
                  <c:v>0.78106840390879506</c:v>
                </c:pt>
                <c:pt idx="6">
                  <c:v>0.81106840390879509</c:v>
                </c:pt>
                <c:pt idx="7">
                  <c:v>0.84106840390879511</c:v>
                </c:pt>
                <c:pt idx="8">
                  <c:v>0.88106840390879515</c:v>
                </c:pt>
                <c:pt idx="9">
                  <c:v>0.91106840390879518</c:v>
                </c:pt>
                <c:pt idx="10">
                  <c:v>0.961068403908795</c:v>
                </c:pt>
                <c:pt idx="11">
                  <c:v>1.0010684039087949</c:v>
                </c:pt>
                <c:pt idx="12">
                  <c:v>1.041068403908795</c:v>
                </c:pt>
                <c:pt idx="13">
                  <c:v>1.091068403908795</c:v>
                </c:pt>
                <c:pt idx="14">
                  <c:v>1.1510684039087951</c:v>
                </c:pt>
                <c:pt idx="15">
                  <c:v>1.2010684039087951</c:v>
                </c:pt>
                <c:pt idx="16">
                  <c:v>1.2610684039087952</c:v>
                </c:pt>
                <c:pt idx="17">
                  <c:v>1.321068403908795</c:v>
                </c:pt>
                <c:pt idx="18">
                  <c:v>1.391068403908795</c:v>
                </c:pt>
                <c:pt idx="19">
                  <c:v>1.4510684039087951</c:v>
                </c:pt>
                <c:pt idx="20">
                  <c:v>1.5210684039087949</c:v>
                </c:pt>
                <c:pt idx="21">
                  <c:v>1.591068403908795</c:v>
                </c:pt>
                <c:pt idx="22">
                  <c:v>1.6610684039087951</c:v>
                </c:pt>
                <c:pt idx="23">
                  <c:v>1.7410684039087949</c:v>
                </c:pt>
                <c:pt idx="24">
                  <c:v>1.821068403908795</c:v>
                </c:pt>
                <c:pt idx="25">
                  <c:v>1.9010684039087951</c:v>
                </c:pt>
                <c:pt idx="26">
                  <c:v>1.9810684039087949</c:v>
                </c:pt>
                <c:pt idx="27">
                  <c:v>2.061068403908795</c:v>
                </c:pt>
                <c:pt idx="28">
                  <c:v>2.1510684039087948</c:v>
                </c:pt>
                <c:pt idx="29">
                  <c:v>2.2310684039087949</c:v>
                </c:pt>
                <c:pt idx="30">
                  <c:v>2.3210684039087948</c:v>
                </c:pt>
                <c:pt idx="31">
                  <c:v>2.4110684039087951</c:v>
                </c:pt>
                <c:pt idx="32">
                  <c:v>2.5010684039087949</c:v>
                </c:pt>
                <c:pt idx="33">
                  <c:v>2.5910684039087952</c:v>
                </c:pt>
                <c:pt idx="34">
                  <c:v>2.7510684039087954</c:v>
                </c:pt>
                <c:pt idx="35">
                  <c:v>2.7810684039087947</c:v>
                </c:pt>
                <c:pt idx="36">
                  <c:v>2.8810684039087953</c:v>
                </c:pt>
                <c:pt idx="37">
                  <c:v>2.9810684039087949</c:v>
                </c:pt>
                <c:pt idx="38">
                  <c:v>3.0710684039087948</c:v>
                </c:pt>
                <c:pt idx="39">
                  <c:v>3.1810684039087951</c:v>
                </c:pt>
                <c:pt idx="40">
                  <c:v>3.2810684039087947</c:v>
                </c:pt>
                <c:pt idx="41">
                  <c:v>3.3810684039087953</c:v>
                </c:pt>
                <c:pt idx="42">
                  <c:v>3.4810684039087949</c:v>
                </c:pt>
                <c:pt idx="43">
                  <c:v>3.5910684039087952</c:v>
                </c:pt>
                <c:pt idx="44">
                  <c:v>3.6910684039087949</c:v>
                </c:pt>
                <c:pt idx="45">
                  <c:v>3.8010684039087952</c:v>
                </c:pt>
                <c:pt idx="46">
                  <c:v>3.9110684039087946</c:v>
                </c:pt>
                <c:pt idx="47">
                  <c:v>4.0110684039087952</c:v>
                </c:pt>
                <c:pt idx="48">
                  <c:v>4.1210684039087946</c:v>
                </c:pt>
                <c:pt idx="49">
                  <c:v>4.2310684039087949</c:v>
                </c:pt>
                <c:pt idx="50">
                  <c:v>4.3410684039087952</c:v>
                </c:pt>
                <c:pt idx="51">
                  <c:v>4.4510684039087947</c:v>
                </c:pt>
                <c:pt idx="52">
                  <c:v>4.561068403908795</c:v>
                </c:pt>
                <c:pt idx="53">
                  <c:v>4.6710684039087953</c:v>
                </c:pt>
                <c:pt idx="54">
                  <c:v>4.7810684039087956</c:v>
                </c:pt>
                <c:pt idx="55">
                  <c:v>4.891068403908795</c:v>
                </c:pt>
                <c:pt idx="56">
                  <c:v>5.0010684039087954</c:v>
                </c:pt>
                <c:pt idx="57">
                  <c:v>5.1210684039087955</c:v>
                </c:pt>
                <c:pt idx="58">
                  <c:v>5.2410684039087956</c:v>
                </c:pt>
                <c:pt idx="59">
                  <c:v>5.351068403908795</c:v>
                </c:pt>
                <c:pt idx="60">
                  <c:v>5.4610684039087953</c:v>
                </c:pt>
                <c:pt idx="61">
                  <c:v>5.5810684039087954</c:v>
                </c:pt>
                <c:pt idx="62">
                  <c:v>5.6910684039087949</c:v>
                </c:pt>
                <c:pt idx="63">
                  <c:v>5.811068403908795</c:v>
                </c:pt>
                <c:pt idx="64">
                  <c:v>5.9310684039087951</c:v>
                </c:pt>
                <c:pt idx="65">
                  <c:v>6.0410684039087954</c:v>
                </c:pt>
                <c:pt idx="66">
                  <c:v>6.1610684039087955</c:v>
                </c:pt>
                <c:pt idx="67">
                  <c:v>6.2910684039087954</c:v>
                </c:pt>
                <c:pt idx="68">
                  <c:v>6.4010684039087948</c:v>
                </c:pt>
                <c:pt idx="69">
                  <c:v>6.5210684039087949</c:v>
                </c:pt>
                <c:pt idx="70">
                  <c:v>6.641068403908795</c:v>
                </c:pt>
                <c:pt idx="71">
                  <c:v>6.7510684039087954</c:v>
                </c:pt>
                <c:pt idx="72">
                  <c:v>6.8810684039087953</c:v>
                </c:pt>
                <c:pt idx="73">
                  <c:v>6.9910684039087956</c:v>
                </c:pt>
                <c:pt idx="74">
                  <c:v>7.1110684039087948</c:v>
                </c:pt>
                <c:pt idx="75">
                  <c:v>7.2310684039087949</c:v>
                </c:pt>
                <c:pt idx="76">
                  <c:v>7.351068403908795</c:v>
                </c:pt>
                <c:pt idx="77">
                  <c:v>7.4710684039087951</c:v>
                </c:pt>
                <c:pt idx="78">
                  <c:v>7.5910684039087952</c:v>
                </c:pt>
                <c:pt idx="79">
                  <c:v>7.7210684039087951</c:v>
                </c:pt>
                <c:pt idx="80">
                  <c:v>7.8310684039087954</c:v>
                </c:pt>
                <c:pt idx="81">
                  <c:v>7.9510684039087955</c:v>
                </c:pt>
                <c:pt idx="82">
                  <c:v>8.0810684039087946</c:v>
                </c:pt>
                <c:pt idx="83">
                  <c:v>8.1810684039087942</c:v>
                </c:pt>
                <c:pt idx="84">
                  <c:v>8.2910684039087954</c:v>
                </c:pt>
                <c:pt idx="85">
                  <c:v>8.3810684039087953</c:v>
                </c:pt>
                <c:pt idx="86">
                  <c:v>8.4810684039087949</c:v>
                </c:pt>
                <c:pt idx="87">
                  <c:v>8.5710684039087948</c:v>
                </c:pt>
                <c:pt idx="88">
                  <c:v>8.6010684039087941</c:v>
                </c:pt>
                <c:pt idx="89">
                  <c:v>8.5910684039087943</c:v>
                </c:pt>
                <c:pt idx="90">
                  <c:v>8.5810684039087946</c:v>
                </c:pt>
                <c:pt idx="91">
                  <c:v>8.6010684039087941</c:v>
                </c:pt>
                <c:pt idx="92">
                  <c:v>8.6010684039087941</c:v>
                </c:pt>
                <c:pt idx="93">
                  <c:v>8.6010684039087941</c:v>
                </c:pt>
                <c:pt idx="94">
                  <c:v>8.6010684039087941</c:v>
                </c:pt>
                <c:pt idx="95">
                  <c:v>8.6010684039087941</c:v>
                </c:pt>
                <c:pt idx="96">
                  <c:v>8.6010684039087941</c:v>
                </c:pt>
                <c:pt idx="97">
                  <c:v>8.6010684039087941</c:v>
                </c:pt>
                <c:pt idx="98">
                  <c:v>8.6010684039087941</c:v>
                </c:pt>
                <c:pt idx="99">
                  <c:v>8.6010684039087941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'STC計算（1～4ST)'!$A$110</c:f>
              <c:strCache>
                <c:ptCount val="1"/>
                <c:pt idx="0">
                  <c:v>【STC換算】ST2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ysDot"/>
            </a:ln>
          </c:spPr>
          <c:marker>
            <c:symbol val="none"/>
          </c:marker>
          <c:xVal>
            <c:numRef>
              <c:f>'STC計算（1～4ST)'!$E$7:$E$106</c:f>
              <c:numCache>
                <c:formatCode>General</c:formatCode>
                <c:ptCount val="100"/>
                <c:pt idx="0">
                  <c:v>410.00678656894678</c:v>
                </c:pt>
                <c:pt idx="1">
                  <c:v>410.00678656894678</c:v>
                </c:pt>
                <c:pt idx="2">
                  <c:v>409.1076865689468</c:v>
                </c:pt>
                <c:pt idx="3">
                  <c:v>408.80783656894681</c:v>
                </c:pt>
                <c:pt idx="4">
                  <c:v>408.80798656894677</c:v>
                </c:pt>
                <c:pt idx="5">
                  <c:v>408.80821156894677</c:v>
                </c:pt>
                <c:pt idx="6">
                  <c:v>408.50843656894676</c:v>
                </c:pt>
                <c:pt idx="7">
                  <c:v>408.20866156894681</c:v>
                </c:pt>
                <c:pt idx="8">
                  <c:v>407.90896156894678</c:v>
                </c:pt>
                <c:pt idx="9">
                  <c:v>407.70926156894683</c:v>
                </c:pt>
                <c:pt idx="10">
                  <c:v>407.4095615689468</c:v>
                </c:pt>
                <c:pt idx="11">
                  <c:v>406.80986156894676</c:v>
                </c:pt>
                <c:pt idx="12">
                  <c:v>406.51023656894677</c:v>
                </c:pt>
                <c:pt idx="13">
                  <c:v>406.51061156894679</c:v>
                </c:pt>
                <c:pt idx="14">
                  <c:v>405.61098656894677</c:v>
                </c:pt>
                <c:pt idx="15">
                  <c:v>405.31136156894678</c:v>
                </c:pt>
                <c:pt idx="16">
                  <c:v>405.01188656894675</c:v>
                </c:pt>
                <c:pt idx="17">
                  <c:v>404.4122615689468</c:v>
                </c:pt>
                <c:pt idx="18">
                  <c:v>404.11278656894677</c:v>
                </c:pt>
                <c:pt idx="19">
                  <c:v>403.21331156894684</c:v>
                </c:pt>
                <c:pt idx="20">
                  <c:v>402.91376156894682</c:v>
                </c:pt>
                <c:pt idx="21">
                  <c:v>402.31428656894678</c:v>
                </c:pt>
                <c:pt idx="22">
                  <c:v>401.71488656894684</c:v>
                </c:pt>
                <c:pt idx="23">
                  <c:v>400.91541156894681</c:v>
                </c:pt>
                <c:pt idx="24">
                  <c:v>400.31601156894681</c:v>
                </c:pt>
                <c:pt idx="25">
                  <c:v>399.7166115689468</c:v>
                </c:pt>
                <c:pt idx="26">
                  <c:v>399.1172115689468</c:v>
                </c:pt>
                <c:pt idx="27">
                  <c:v>398.5178115689468</c:v>
                </c:pt>
                <c:pt idx="28">
                  <c:v>397.61848656894682</c:v>
                </c:pt>
                <c:pt idx="29">
                  <c:v>397.01908656894676</c:v>
                </c:pt>
                <c:pt idx="30">
                  <c:v>396.11976156894679</c:v>
                </c:pt>
                <c:pt idx="31">
                  <c:v>395.32051156894676</c:v>
                </c:pt>
                <c:pt idx="32">
                  <c:v>394.72111156894681</c:v>
                </c:pt>
                <c:pt idx="33">
                  <c:v>393.82186156894676</c:v>
                </c:pt>
                <c:pt idx="34">
                  <c:v>392.92261156894682</c:v>
                </c:pt>
                <c:pt idx="35">
                  <c:v>392.02328656894679</c:v>
                </c:pt>
                <c:pt idx="36">
                  <c:v>391.12396156894681</c:v>
                </c:pt>
                <c:pt idx="37">
                  <c:v>390.22471156894682</c:v>
                </c:pt>
                <c:pt idx="38">
                  <c:v>389.32546156894676</c:v>
                </c:pt>
                <c:pt idx="39">
                  <c:v>388.52621156894679</c:v>
                </c:pt>
                <c:pt idx="40">
                  <c:v>387.32703656894677</c:v>
                </c:pt>
                <c:pt idx="41">
                  <c:v>386.42771156894679</c:v>
                </c:pt>
                <c:pt idx="42">
                  <c:v>385.52853656894678</c:v>
                </c:pt>
                <c:pt idx="43">
                  <c:v>384.62936156894682</c:v>
                </c:pt>
                <c:pt idx="44">
                  <c:v>383.43003656894683</c:v>
                </c:pt>
                <c:pt idx="45">
                  <c:v>382.33086156894677</c:v>
                </c:pt>
                <c:pt idx="46">
                  <c:v>381.43168656894682</c:v>
                </c:pt>
                <c:pt idx="47">
                  <c:v>380.23243656894681</c:v>
                </c:pt>
                <c:pt idx="48">
                  <c:v>379.13401156894679</c:v>
                </c:pt>
                <c:pt idx="49">
                  <c:v>378.13408656894677</c:v>
                </c:pt>
                <c:pt idx="50">
                  <c:v>376.9349115689468</c:v>
                </c:pt>
                <c:pt idx="51">
                  <c:v>375.53573656894679</c:v>
                </c:pt>
                <c:pt idx="52">
                  <c:v>374.3366365689468</c:v>
                </c:pt>
                <c:pt idx="53">
                  <c:v>373.43738656894681</c:v>
                </c:pt>
                <c:pt idx="54">
                  <c:v>371.93821156894683</c:v>
                </c:pt>
                <c:pt idx="55">
                  <c:v>370.53911156894679</c:v>
                </c:pt>
                <c:pt idx="56">
                  <c:v>369.33993656894677</c:v>
                </c:pt>
                <c:pt idx="57">
                  <c:v>367.84076156894679</c:v>
                </c:pt>
                <c:pt idx="58">
                  <c:v>366.6416615689468</c:v>
                </c:pt>
                <c:pt idx="59">
                  <c:v>365.14248656894682</c:v>
                </c:pt>
                <c:pt idx="60">
                  <c:v>363.74338656894685</c:v>
                </c:pt>
                <c:pt idx="61">
                  <c:v>361.9442115689468</c:v>
                </c:pt>
                <c:pt idx="62">
                  <c:v>360.4451115689468</c:v>
                </c:pt>
                <c:pt idx="63">
                  <c:v>358.64601156894679</c:v>
                </c:pt>
                <c:pt idx="64">
                  <c:v>356.9469115689468</c:v>
                </c:pt>
                <c:pt idx="65">
                  <c:v>355.44773656894682</c:v>
                </c:pt>
                <c:pt idx="66">
                  <c:v>353.3486365689468</c:v>
                </c:pt>
                <c:pt idx="67">
                  <c:v>351.64953656894681</c:v>
                </c:pt>
                <c:pt idx="68">
                  <c:v>349.85036156894677</c:v>
                </c:pt>
                <c:pt idx="69">
                  <c:v>347.45126156894679</c:v>
                </c:pt>
                <c:pt idx="70">
                  <c:v>345.15216156894678</c:v>
                </c:pt>
                <c:pt idx="71">
                  <c:v>343.05298656894678</c:v>
                </c:pt>
                <c:pt idx="72">
                  <c:v>340.65396156894678</c:v>
                </c:pt>
                <c:pt idx="73">
                  <c:v>338.05486156894676</c:v>
                </c:pt>
                <c:pt idx="74">
                  <c:v>335.05568656894678</c:v>
                </c:pt>
                <c:pt idx="75">
                  <c:v>332.15666156894679</c:v>
                </c:pt>
                <c:pt idx="76">
                  <c:v>328.55756156894677</c:v>
                </c:pt>
                <c:pt idx="77">
                  <c:v>325.05846156894677</c:v>
                </c:pt>
                <c:pt idx="78">
                  <c:v>320.9593615689468</c:v>
                </c:pt>
                <c:pt idx="79">
                  <c:v>316.16026156894679</c:v>
                </c:pt>
                <c:pt idx="80">
                  <c:v>310.86116156894678</c:v>
                </c:pt>
                <c:pt idx="81">
                  <c:v>303.46206156894681</c:v>
                </c:pt>
                <c:pt idx="82">
                  <c:v>294.06296156894678</c:v>
                </c:pt>
                <c:pt idx="83">
                  <c:v>280.76378656894684</c:v>
                </c:pt>
                <c:pt idx="84">
                  <c:v>257.16468656894682</c:v>
                </c:pt>
                <c:pt idx="85">
                  <c:v>219.9653615689468</c:v>
                </c:pt>
                <c:pt idx="86">
                  <c:v>164.4659615689468</c:v>
                </c:pt>
                <c:pt idx="87">
                  <c:v>99.466711568946806</c:v>
                </c:pt>
                <c:pt idx="88">
                  <c:v>47.267161568946797</c:v>
                </c:pt>
                <c:pt idx="89">
                  <c:v>23.667236568946795</c:v>
                </c:pt>
                <c:pt idx="90">
                  <c:v>15.067161568946798</c:v>
                </c:pt>
                <c:pt idx="91">
                  <c:v>11.567236568946798</c:v>
                </c:pt>
                <c:pt idx="92">
                  <c:v>9.467236568946797</c:v>
                </c:pt>
                <c:pt idx="93">
                  <c:v>9.467236568946797</c:v>
                </c:pt>
                <c:pt idx="94">
                  <c:v>9.467236568946797</c:v>
                </c:pt>
                <c:pt idx="95">
                  <c:v>9.467236568946797</c:v>
                </c:pt>
                <c:pt idx="96">
                  <c:v>9.1672365689467981</c:v>
                </c:pt>
                <c:pt idx="97">
                  <c:v>9.1672365689467981</c:v>
                </c:pt>
                <c:pt idx="98">
                  <c:v>9.1672365689467981</c:v>
                </c:pt>
                <c:pt idx="99">
                  <c:v>2.1672365689467976</c:v>
                </c:pt>
              </c:numCache>
            </c:numRef>
          </c:xVal>
          <c:yVal>
            <c:numRef>
              <c:f>'STC計算（1～4ST)'!$D$7:$D$106</c:f>
              <c:numCache>
                <c:formatCode>General</c:formatCode>
                <c:ptCount val="100"/>
                <c:pt idx="0">
                  <c:v>0.59535722041259542</c:v>
                </c:pt>
                <c:pt idx="1">
                  <c:v>0.59535722041259542</c:v>
                </c:pt>
                <c:pt idx="2">
                  <c:v>0.71535722041259542</c:v>
                </c:pt>
                <c:pt idx="3">
                  <c:v>0.73535722041259544</c:v>
                </c:pt>
                <c:pt idx="4">
                  <c:v>0.75535722041259545</c:v>
                </c:pt>
                <c:pt idx="5">
                  <c:v>0.78535722041259548</c:v>
                </c:pt>
                <c:pt idx="6">
                  <c:v>0.8153572204125954</c:v>
                </c:pt>
                <c:pt idx="7">
                  <c:v>0.84535722041259542</c:v>
                </c:pt>
                <c:pt idx="8">
                  <c:v>0.88535722041259535</c:v>
                </c:pt>
                <c:pt idx="9">
                  <c:v>0.92535722041259538</c:v>
                </c:pt>
                <c:pt idx="10">
                  <c:v>0.96535722041259542</c:v>
                </c:pt>
                <c:pt idx="11">
                  <c:v>1.0053572204125953</c:v>
                </c:pt>
                <c:pt idx="12">
                  <c:v>1.0553572204125954</c:v>
                </c:pt>
                <c:pt idx="13">
                  <c:v>1.1053572204125954</c:v>
                </c:pt>
                <c:pt idx="14">
                  <c:v>1.1553572204125953</c:v>
                </c:pt>
                <c:pt idx="15">
                  <c:v>1.2053572204125953</c:v>
                </c:pt>
                <c:pt idx="16">
                  <c:v>1.2753572204125954</c:v>
                </c:pt>
                <c:pt idx="17">
                  <c:v>1.3253572204125952</c:v>
                </c:pt>
                <c:pt idx="18">
                  <c:v>1.3953572204125955</c:v>
                </c:pt>
                <c:pt idx="19">
                  <c:v>1.4653572204125953</c:v>
                </c:pt>
                <c:pt idx="20">
                  <c:v>1.5253572204125954</c:v>
                </c:pt>
                <c:pt idx="21">
                  <c:v>1.5953572204125952</c:v>
                </c:pt>
                <c:pt idx="22">
                  <c:v>1.6753572204125953</c:v>
                </c:pt>
                <c:pt idx="23">
                  <c:v>1.7453572204125951</c:v>
                </c:pt>
                <c:pt idx="24">
                  <c:v>1.8253572204125952</c:v>
                </c:pt>
                <c:pt idx="25">
                  <c:v>1.9053572204125953</c:v>
                </c:pt>
                <c:pt idx="26">
                  <c:v>1.9853572204125953</c:v>
                </c:pt>
                <c:pt idx="27">
                  <c:v>2.0653572204125954</c:v>
                </c:pt>
                <c:pt idx="28">
                  <c:v>2.1553572204125953</c:v>
                </c:pt>
                <c:pt idx="29">
                  <c:v>2.2353572204125953</c:v>
                </c:pt>
                <c:pt idx="30">
                  <c:v>2.3253572204125952</c:v>
                </c:pt>
                <c:pt idx="31">
                  <c:v>2.4253572204125953</c:v>
                </c:pt>
                <c:pt idx="32">
                  <c:v>2.5053572204125953</c:v>
                </c:pt>
                <c:pt idx="33">
                  <c:v>2.605357220412595</c:v>
                </c:pt>
                <c:pt idx="34">
                  <c:v>2.7053572204125951</c:v>
                </c:pt>
                <c:pt idx="35">
                  <c:v>2.7953572204125954</c:v>
                </c:pt>
                <c:pt idx="36">
                  <c:v>2.8853572204125952</c:v>
                </c:pt>
                <c:pt idx="37">
                  <c:v>2.9853572204125953</c:v>
                </c:pt>
                <c:pt idx="38">
                  <c:v>3.0853572204125954</c:v>
                </c:pt>
                <c:pt idx="39">
                  <c:v>3.1853572204125951</c:v>
                </c:pt>
                <c:pt idx="40">
                  <c:v>3.2953572204125954</c:v>
                </c:pt>
                <c:pt idx="41">
                  <c:v>3.3853572204125952</c:v>
                </c:pt>
                <c:pt idx="42">
                  <c:v>3.4953572204125951</c:v>
                </c:pt>
                <c:pt idx="43">
                  <c:v>3.605357220412595</c:v>
                </c:pt>
                <c:pt idx="44">
                  <c:v>3.6953572204125953</c:v>
                </c:pt>
                <c:pt idx="45">
                  <c:v>3.8053572204125952</c:v>
                </c:pt>
                <c:pt idx="46">
                  <c:v>3.915357220412595</c:v>
                </c:pt>
                <c:pt idx="47">
                  <c:v>4.0153572204125956</c:v>
                </c:pt>
                <c:pt idx="48">
                  <c:v>4.2253572204125955</c:v>
                </c:pt>
                <c:pt idx="49">
                  <c:v>4.2353572204125953</c:v>
                </c:pt>
                <c:pt idx="50">
                  <c:v>4.3453572204125956</c:v>
                </c:pt>
                <c:pt idx="51">
                  <c:v>4.4553572204125951</c:v>
                </c:pt>
                <c:pt idx="52">
                  <c:v>4.5753572204125952</c:v>
                </c:pt>
                <c:pt idx="53">
                  <c:v>4.6753572204125957</c:v>
                </c:pt>
                <c:pt idx="54">
                  <c:v>4.785357220412596</c:v>
                </c:pt>
                <c:pt idx="55">
                  <c:v>4.9053572204125953</c:v>
                </c:pt>
                <c:pt idx="56">
                  <c:v>5.0153572204125956</c:v>
                </c:pt>
                <c:pt idx="57">
                  <c:v>5.1253572204125959</c:v>
                </c:pt>
                <c:pt idx="58">
                  <c:v>5.245357220412596</c:v>
                </c:pt>
                <c:pt idx="59">
                  <c:v>5.3553572204125954</c:v>
                </c:pt>
                <c:pt idx="60">
                  <c:v>5.4753572204125955</c:v>
                </c:pt>
                <c:pt idx="61">
                  <c:v>5.5853572204125959</c:v>
                </c:pt>
                <c:pt idx="62">
                  <c:v>5.705357220412596</c:v>
                </c:pt>
                <c:pt idx="63">
                  <c:v>5.8253572204125961</c:v>
                </c:pt>
                <c:pt idx="64">
                  <c:v>5.9453572204125953</c:v>
                </c:pt>
                <c:pt idx="65">
                  <c:v>6.0553572204125956</c:v>
                </c:pt>
                <c:pt idx="66">
                  <c:v>6.1753572204125957</c:v>
                </c:pt>
                <c:pt idx="67">
                  <c:v>6.2953572204125958</c:v>
                </c:pt>
                <c:pt idx="68">
                  <c:v>6.4053572204125953</c:v>
                </c:pt>
                <c:pt idx="69">
                  <c:v>6.5253572204125954</c:v>
                </c:pt>
                <c:pt idx="70">
                  <c:v>6.6453572204125955</c:v>
                </c:pt>
                <c:pt idx="71">
                  <c:v>6.7553572204125958</c:v>
                </c:pt>
                <c:pt idx="72">
                  <c:v>6.8853572204125957</c:v>
                </c:pt>
                <c:pt idx="73">
                  <c:v>7.0053572204125958</c:v>
                </c:pt>
                <c:pt idx="74">
                  <c:v>7.1153572204125952</c:v>
                </c:pt>
                <c:pt idx="75">
                  <c:v>7.245357220412596</c:v>
                </c:pt>
                <c:pt idx="76">
                  <c:v>7.3653572204125952</c:v>
                </c:pt>
                <c:pt idx="77">
                  <c:v>7.4853572204125953</c:v>
                </c:pt>
                <c:pt idx="78">
                  <c:v>7.6053572204125954</c:v>
                </c:pt>
                <c:pt idx="79">
                  <c:v>7.7253572204125955</c:v>
                </c:pt>
                <c:pt idx="80">
                  <c:v>7.8453572204125956</c:v>
                </c:pt>
                <c:pt idx="81">
                  <c:v>7.9653572204125958</c:v>
                </c:pt>
                <c:pt idx="82">
                  <c:v>8.085357220412595</c:v>
                </c:pt>
                <c:pt idx="83">
                  <c:v>8.1953572204125944</c:v>
                </c:pt>
                <c:pt idx="84">
                  <c:v>8.3153572204125954</c:v>
                </c:pt>
                <c:pt idx="85">
                  <c:v>8.4053572204125953</c:v>
                </c:pt>
                <c:pt idx="86">
                  <c:v>8.4853572204125953</c:v>
                </c:pt>
                <c:pt idx="87">
                  <c:v>8.585357220412595</c:v>
                </c:pt>
                <c:pt idx="88">
                  <c:v>8.6453572204125955</c:v>
                </c:pt>
                <c:pt idx="89">
                  <c:v>8.6553572204125953</c:v>
                </c:pt>
                <c:pt idx="90">
                  <c:v>8.6453572204125955</c:v>
                </c:pt>
                <c:pt idx="91">
                  <c:v>8.6553572204125953</c:v>
                </c:pt>
                <c:pt idx="92">
                  <c:v>8.6553572204125953</c:v>
                </c:pt>
                <c:pt idx="93">
                  <c:v>8.6553572204125953</c:v>
                </c:pt>
                <c:pt idx="94">
                  <c:v>8.6553572204125953</c:v>
                </c:pt>
                <c:pt idx="95">
                  <c:v>8.6553572204125953</c:v>
                </c:pt>
                <c:pt idx="96">
                  <c:v>8.6553572204125953</c:v>
                </c:pt>
                <c:pt idx="97">
                  <c:v>8.6553572204125953</c:v>
                </c:pt>
                <c:pt idx="98">
                  <c:v>8.6553572204125953</c:v>
                </c:pt>
                <c:pt idx="99">
                  <c:v>8.6553572204125953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'STC計算（1～4ST)'!$A$111</c:f>
              <c:strCache>
                <c:ptCount val="1"/>
                <c:pt idx="0">
                  <c:v>【STC換算】ST3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ysDot"/>
            </a:ln>
          </c:spPr>
          <c:marker>
            <c:symbol val="none"/>
          </c:marker>
          <c:xVal>
            <c:numRef>
              <c:f>'STC計算（1～4ST)'!$H$7:$H$106</c:f>
              <c:numCache>
                <c:formatCode>General</c:formatCode>
                <c:ptCount val="100"/>
                <c:pt idx="0">
                  <c:v>411.2088988110749</c:v>
                </c:pt>
                <c:pt idx="1">
                  <c:v>411.2088988110749</c:v>
                </c:pt>
                <c:pt idx="2">
                  <c:v>410.00979881107486</c:v>
                </c:pt>
                <c:pt idx="3">
                  <c:v>410.00994881107488</c:v>
                </c:pt>
                <c:pt idx="4">
                  <c:v>409.71017381107492</c:v>
                </c:pt>
                <c:pt idx="5">
                  <c:v>409.71032381107489</c:v>
                </c:pt>
                <c:pt idx="6">
                  <c:v>409.41054881107488</c:v>
                </c:pt>
                <c:pt idx="7">
                  <c:v>409.11077381107486</c:v>
                </c:pt>
                <c:pt idx="8">
                  <c:v>408.81107381107489</c:v>
                </c:pt>
                <c:pt idx="9">
                  <c:v>408.51137381107486</c:v>
                </c:pt>
                <c:pt idx="10">
                  <c:v>408.21167381107489</c:v>
                </c:pt>
                <c:pt idx="11">
                  <c:v>407.91197381107492</c:v>
                </c:pt>
                <c:pt idx="12">
                  <c:v>407.71234881107489</c:v>
                </c:pt>
                <c:pt idx="13">
                  <c:v>407.11272381107489</c:v>
                </c:pt>
                <c:pt idx="14">
                  <c:v>406.81309881107489</c:v>
                </c:pt>
                <c:pt idx="15">
                  <c:v>406.51354881107488</c:v>
                </c:pt>
                <c:pt idx="16">
                  <c:v>405.91399881107492</c:v>
                </c:pt>
                <c:pt idx="17">
                  <c:v>405.3144488110749</c:v>
                </c:pt>
                <c:pt idx="18">
                  <c:v>404.71489881107493</c:v>
                </c:pt>
                <c:pt idx="19">
                  <c:v>404.11542381107489</c:v>
                </c:pt>
                <c:pt idx="20">
                  <c:v>403.51594881107485</c:v>
                </c:pt>
                <c:pt idx="21">
                  <c:v>402.91647381107487</c:v>
                </c:pt>
                <c:pt idx="22">
                  <c:v>402.31699881107488</c:v>
                </c:pt>
                <c:pt idx="23">
                  <c:v>401.71759881107488</c:v>
                </c:pt>
                <c:pt idx="24">
                  <c:v>401.2181988110749</c:v>
                </c:pt>
                <c:pt idx="25">
                  <c:v>400.31872381107485</c:v>
                </c:pt>
                <c:pt idx="26">
                  <c:v>400.01932381107486</c:v>
                </c:pt>
                <c:pt idx="27">
                  <c:v>399.11999881107488</c:v>
                </c:pt>
                <c:pt idx="28">
                  <c:v>398.2206738110749</c:v>
                </c:pt>
                <c:pt idx="29">
                  <c:v>397.6212738110749</c:v>
                </c:pt>
                <c:pt idx="30">
                  <c:v>396.72194881107492</c:v>
                </c:pt>
                <c:pt idx="31">
                  <c:v>395.82262381107489</c:v>
                </c:pt>
                <c:pt idx="32">
                  <c:v>395.32329881107489</c:v>
                </c:pt>
                <c:pt idx="33">
                  <c:v>394.42397381107492</c:v>
                </c:pt>
                <c:pt idx="34">
                  <c:v>393.52472381107486</c:v>
                </c:pt>
                <c:pt idx="35">
                  <c:v>392.62539881107489</c:v>
                </c:pt>
                <c:pt idx="36">
                  <c:v>391.72614881107489</c:v>
                </c:pt>
                <c:pt idx="37">
                  <c:v>390.8268988110749</c:v>
                </c:pt>
                <c:pt idx="38">
                  <c:v>390.22757381107493</c:v>
                </c:pt>
                <c:pt idx="39">
                  <c:v>389.12839881107487</c:v>
                </c:pt>
                <c:pt idx="40">
                  <c:v>388.22914881107488</c:v>
                </c:pt>
                <c:pt idx="41">
                  <c:v>387.02989881107487</c:v>
                </c:pt>
                <c:pt idx="42">
                  <c:v>386.13064881107488</c:v>
                </c:pt>
                <c:pt idx="43">
                  <c:v>385.23147381107492</c:v>
                </c:pt>
                <c:pt idx="44">
                  <c:v>384.03222381107486</c:v>
                </c:pt>
                <c:pt idx="45">
                  <c:v>382.93304881107491</c:v>
                </c:pt>
                <c:pt idx="46">
                  <c:v>381.73387381107489</c:v>
                </c:pt>
                <c:pt idx="47">
                  <c:v>380.83462381107489</c:v>
                </c:pt>
                <c:pt idx="48">
                  <c:v>378.43612381107488</c:v>
                </c:pt>
                <c:pt idx="49">
                  <c:v>378.4362738110749</c:v>
                </c:pt>
                <c:pt idx="50">
                  <c:v>377.53702381107485</c:v>
                </c:pt>
                <c:pt idx="51">
                  <c:v>376.13792381107487</c:v>
                </c:pt>
                <c:pt idx="52">
                  <c:v>374.9387488110749</c:v>
                </c:pt>
                <c:pt idx="53">
                  <c:v>373.73957381107493</c:v>
                </c:pt>
                <c:pt idx="54">
                  <c:v>372.2403988110749</c:v>
                </c:pt>
                <c:pt idx="55">
                  <c:v>371.04129881107485</c:v>
                </c:pt>
                <c:pt idx="56">
                  <c:v>369.94204881107487</c:v>
                </c:pt>
                <c:pt idx="57">
                  <c:v>368.14294881107486</c:v>
                </c:pt>
                <c:pt idx="58">
                  <c:v>366.74437381107492</c:v>
                </c:pt>
                <c:pt idx="59">
                  <c:v>365.44467381107489</c:v>
                </c:pt>
                <c:pt idx="60">
                  <c:v>363.74549881107492</c:v>
                </c:pt>
                <c:pt idx="61">
                  <c:v>362.24639881107493</c:v>
                </c:pt>
                <c:pt idx="62">
                  <c:v>360.74722381107489</c:v>
                </c:pt>
                <c:pt idx="63">
                  <c:v>358.64812381107487</c:v>
                </c:pt>
                <c:pt idx="64">
                  <c:v>356.94902381107488</c:v>
                </c:pt>
                <c:pt idx="65">
                  <c:v>355.4498488110749</c:v>
                </c:pt>
                <c:pt idx="66">
                  <c:v>353.35074881107488</c:v>
                </c:pt>
                <c:pt idx="67">
                  <c:v>351.65164881107489</c:v>
                </c:pt>
                <c:pt idx="68">
                  <c:v>349.55254881107487</c:v>
                </c:pt>
                <c:pt idx="69">
                  <c:v>347.1534488110749</c:v>
                </c:pt>
                <c:pt idx="70">
                  <c:v>344.85434881107489</c:v>
                </c:pt>
                <c:pt idx="71">
                  <c:v>342.75517381107488</c:v>
                </c:pt>
                <c:pt idx="72">
                  <c:v>340.05607381107484</c:v>
                </c:pt>
                <c:pt idx="73">
                  <c:v>337.1570488110749</c:v>
                </c:pt>
                <c:pt idx="74">
                  <c:v>334.45787381107488</c:v>
                </c:pt>
                <c:pt idx="75">
                  <c:v>330.95877381107488</c:v>
                </c:pt>
                <c:pt idx="76">
                  <c:v>327.45974881107492</c:v>
                </c:pt>
                <c:pt idx="77">
                  <c:v>323.56057381107485</c:v>
                </c:pt>
                <c:pt idx="78">
                  <c:v>318.86147381107486</c:v>
                </c:pt>
                <c:pt idx="79">
                  <c:v>313.56244881107489</c:v>
                </c:pt>
                <c:pt idx="80">
                  <c:v>307.36327381107486</c:v>
                </c:pt>
                <c:pt idx="81">
                  <c:v>299.06417381107485</c:v>
                </c:pt>
                <c:pt idx="82">
                  <c:v>287.26514881107488</c:v>
                </c:pt>
                <c:pt idx="83">
                  <c:v>269.26589881107492</c:v>
                </c:pt>
                <c:pt idx="84">
                  <c:v>239.16672381107492</c:v>
                </c:pt>
                <c:pt idx="85">
                  <c:v>189.86739881107491</c:v>
                </c:pt>
                <c:pt idx="86">
                  <c:v>129.06807381107492</c:v>
                </c:pt>
                <c:pt idx="87">
                  <c:v>66.768673811074919</c:v>
                </c:pt>
                <c:pt idx="88">
                  <c:v>30.768973811074918</c:v>
                </c:pt>
                <c:pt idx="89">
                  <c:v>17.768898811074919</c:v>
                </c:pt>
                <c:pt idx="90">
                  <c:v>13.068823811074921</c:v>
                </c:pt>
                <c:pt idx="91">
                  <c:v>9.76897381107492</c:v>
                </c:pt>
                <c:pt idx="92">
                  <c:v>9.4689738110749193</c:v>
                </c:pt>
                <c:pt idx="93">
                  <c:v>9.4689738110749193</c:v>
                </c:pt>
                <c:pt idx="94">
                  <c:v>9.4689738110749193</c:v>
                </c:pt>
                <c:pt idx="95">
                  <c:v>9.4689738110749193</c:v>
                </c:pt>
                <c:pt idx="96">
                  <c:v>9.1689738110749186</c:v>
                </c:pt>
                <c:pt idx="97">
                  <c:v>9.1689738110749186</c:v>
                </c:pt>
                <c:pt idx="98">
                  <c:v>9.1689738110749186</c:v>
                </c:pt>
                <c:pt idx="99">
                  <c:v>2.168973811074919</c:v>
                </c:pt>
              </c:numCache>
            </c:numRef>
          </c:xVal>
          <c:yVal>
            <c:numRef>
              <c:f>'STC計算（1～4ST)'!$G$7:$G$106</c:f>
              <c:numCache>
                <c:formatCode>General</c:formatCode>
                <c:ptCount val="100"/>
                <c:pt idx="0">
                  <c:v>0.59106840390879511</c:v>
                </c:pt>
                <c:pt idx="1">
                  <c:v>0.59106840390879511</c:v>
                </c:pt>
                <c:pt idx="2">
                  <c:v>0.71106840390879511</c:v>
                </c:pt>
                <c:pt idx="3">
                  <c:v>0.73106840390879513</c:v>
                </c:pt>
                <c:pt idx="4">
                  <c:v>0.76106840390879515</c:v>
                </c:pt>
                <c:pt idx="5">
                  <c:v>0.78106840390879506</c:v>
                </c:pt>
                <c:pt idx="6">
                  <c:v>0.81106840390879509</c:v>
                </c:pt>
                <c:pt idx="7">
                  <c:v>0.84106840390879511</c:v>
                </c:pt>
                <c:pt idx="8">
                  <c:v>0.88106840390879515</c:v>
                </c:pt>
                <c:pt idx="9">
                  <c:v>0.92106840390879519</c:v>
                </c:pt>
                <c:pt idx="10">
                  <c:v>0.961068403908795</c:v>
                </c:pt>
                <c:pt idx="11">
                  <c:v>1.0010684039087949</c:v>
                </c:pt>
                <c:pt idx="12">
                  <c:v>1.051068403908795</c:v>
                </c:pt>
                <c:pt idx="13">
                  <c:v>1.101068403908795</c:v>
                </c:pt>
                <c:pt idx="14">
                  <c:v>1.1510684039087951</c:v>
                </c:pt>
                <c:pt idx="15">
                  <c:v>1.2110684039087949</c:v>
                </c:pt>
                <c:pt idx="16">
                  <c:v>1.2710684039087949</c:v>
                </c:pt>
                <c:pt idx="17">
                  <c:v>1.331068403908795</c:v>
                </c:pt>
                <c:pt idx="18">
                  <c:v>1.391068403908795</c:v>
                </c:pt>
                <c:pt idx="19">
                  <c:v>1.4610684039087949</c:v>
                </c:pt>
                <c:pt idx="20">
                  <c:v>1.531068403908795</c:v>
                </c:pt>
                <c:pt idx="21">
                  <c:v>1.601068403908795</c:v>
                </c:pt>
                <c:pt idx="22">
                  <c:v>1.6710684039087951</c:v>
                </c:pt>
                <c:pt idx="23">
                  <c:v>1.7510684039087949</c:v>
                </c:pt>
                <c:pt idx="24">
                  <c:v>1.831068403908795</c:v>
                </c:pt>
                <c:pt idx="25">
                  <c:v>1.9010684039087951</c:v>
                </c:pt>
                <c:pt idx="26">
                  <c:v>1.9810684039087949</c:v>
                </c:pt>
                <c:pt idx="27">
                  <c:v>2.0710684039087948</c:v>
                </c:pt>
                <c:pt idx="28">
                  <c:v>2.1610684039087951</c:v>
                </c:pt>
                <c:pt idx="29">
                  <c:v>2.2410684039087947</c:v>
                </c:pt>
                <c:pt idx="30">
                  <c:v>2.331068403908795</c:v>
                </c:pt>
                <c:pt idx="31">
                  <c:v>2.4210684039087953</c:v>
                </c:pt>
                <c:pt idx="32">
                  <c:v>2.5110684039087952</c:v>
                </c:pt>
                <c:pt idx="33">
                  <c:v>2.601068403908795</c:v>
                </c:pt>
                <c:pt idx="34">
                  <c:v>2.7010684039087947</c:v>
                </c:pt>
                <c:pt idx="35">
                  <c:v>2.7910684039087954</c:v>
                </c:pt>
                <c:pt idx="36">
                  <c:v>2.891068403908795</c:v>
                </c:pt>
                <c:pt idx="37">
                  <c:v>2.9910684039087947</c:v>
                </c:pt>
                <c:pt idx="38">
                  <c:v>3.0810684039087954</c:v>
                </c:pt>
                <c:pt idx="39">
                  <c:v>3.1910684039087949</c:v>
                </c:pt>
                <c:pt idx="40">
                  <c:v>3.2910684039087954</c:v>
                </c:pt>
                <c:pt idx="41">
                  <c:v>3.391068403908795</c:v>
                </c:pt>
                <c:pt idx="42">
                  <c:v>3.4910684039087947</c:v>
                </c:pt>
                <c:pt idx="43">
                  <c:v>3.601068403908795</c:v>
                </c:pt>
                <c:pt idx="44">
                  <c:v>3.7010684039087947</c:v>
                </c:pt>
                <c:pt idx="45">
                  <c:v>3.811068403908795</c:v>
                </c:pt>
                <c:pt idx="46">
                  <c:v>3.9210684039087953</c:v>
                </c:pt>
                <c:pt idx="47">
                  <c:v>4.0210684039087949</c:v>
                </c:pt>
                <c:pt idx="48">
                  <c:v>4.2210684039087951</c:v>
                </c:pt>
                <c:pt idx="49">
                  <c:v>4.2410684039087947</c:v>
                </c:pt>
                <c:pt idx="50">
                  <c:v>4.3410684039087952</c:v>
                </c:pt>
                <c:pt idx="51">
                  <c:v>4.4610684039087953</c:v>
                </c:pt>
                <c:pt idx="52">
                  <c:v>4.5710684039087948</c:v>
                </c:pt>
                <c:pt idx="53">
                  <c:v>4.6810684039087951</c:v>
                </c:pt>
                <c:pt idx="54">
                  <c:v>4.7910684039087954</c:v>
                </c:pt>
                <c:pt idx="55">
                  <c:v>4.9110684039087955</c:v>
                </c:pt>
                <c:pt idx="56">
                  <c:v>5.0110684039087952</c:v>
                </c:pt>
                <c:pt idx="57">
                  <c:v>5.1310684039087953</c:v>
                </c:pt>
                <c:pt idx="58">
                  <c:v>5.3210684039087957</c:v>
                </c:pt>
                <c:pt idx="59">
                  <c:v>5.3610684039087948</c:v>
                </c:pt>
                <c:pt idx="60">
                  <c:v>5.4710684039087951</c:v>
                </c:pt>
                <c:pt idx="61">
                  <c:v>5.5910684039087952</c:v>
                </c:pt>
                <c:pt idx="62">
                  <c:v>5.7010684039087955</c:v>
                </c:pt>
                <c:pt idx="63">
                  <c:v>5.8210684039087957</c:v>
                </c:pt>
                <c:pt idx="64">
                  <c:v>5.9410684039087949</c:v>
                </c:pt>
                <c:pt idx="65">
                  <c:v>6.0510684039087952</c:v>
                </c:pt>
                <c:pt idx="66">
                  <c:v>6.1710684039087953</c:v>
                </c:pt>
                <c:pt idx="67">
                  <c:v>6.2910684039087954</c:v>
                </c:pt>
                <c:pt idx="68">
                  <c:v>6.4110684039087955</c:v>
                </c:pt>
                <c:pt idx="69">
                  <c:v>6.5310684039087956</c:v>
                </c:pt>
                <c:pt idx="70">
                  <c:v>6.6510684039087948</c:v>
                </c:pt>
                <c:pt idx="71">
                  <c:v>6.7610684039087952</c:v>
                </c:pt>
                <c:pt idx="72">
                  <c:v>6.8810684039087953</c:v>
                </c:pt>
                <c:pt idx="73">
                  <c:v>7.0110684039087952</c:v>
                </c:pt>
                <c:pt idx="74">
                  <c:v>7.1210684039087955</c:v>
                </c:pt>
                <c:pt idx="75">
                  <c:v>7.2410684039087956</c:v>
                </c:pt>
                <c:pt idx="76">
                  <c:v>7.3710684039087955</c:v>
                </c:pt>
                <c:pt idx="77">
                  <c:v>7.4810684039087949</c:v>
                </c:pt>
                <c:pt idx="78">
                  <c:v>7.601068403908795</c:v>
                </c:pt>
                <c:pt idx="79">
                  <c:v>7.7310684039087949</c:v>
                </c:pt>
                <c:pt idx="80">
                  <c:v>7.8410684039087952</c:v>
                </c:pt>
                <c:pt idx="81">
                  <c:v>7.9610684039087953</c:v>
                </c:pt>
                <c:pt idx="82">
                  <c:v>8.0910684039087943</c:v>
                </c:pt>
                <c:pt idx="83">
                  <c:v>8.191068403908794</c:v>
                </c:pt>
                <c:pt idx="84">
                  <c:v>8.3010684039087952</c:v>
                </c:pt>
                <c:pt idx="85">
                  <c:v>8.391068403908795</c:v>
                </c:pt>
                <c:pt idx="86">
                  <c:v>8.4810684039087949</c:v>
                </c:pt>
                <c:pt idx="87">
                  <c:v>8.561068403908795</c:v>
                </c:pt>
                <c:pt idx="88">
                  <c:v>8.6010684039087941</c:v>
                </c:pt>
                <c:pt idx="89">
                  <c:v>8.5910684039087943</c:v>
                </c:pt>
                <c:pt idx="90">
                  <c:v>8.5810684039087946</c:v>
                </c:pt>
                <c:pt idx="91">
                  <c:v>8.6010684039087941</c:v>
                </c:pt>
                <c:pt idx="92">
                  <c:v>8.6010684039087941</c:v>
                </c:pt>
                <c:pt idx="93">
                  <c:v>8.6010684039087941</c:v>
                </c:pt>
                <c:pt idx="94">
                  <c:v>8.6010684039087941</c:v>
                </c:pt>
                <c:pt idx="95">
                  <c:v>8.6010684039087941</c:v>
                </c:pt>
                <c:pt idx="96">
                  <c:v>8.6010684039087941</c:v>
                </c:pt>
                <c:pt idx="97">
                  <c:v>8.6010684039087941</c:v>
                </c:pt>
                <c:pt idx="98">
                  <c:v>8.6010684039087941</c:v>
                </c:pt>
                <c:pt idx="99">
                  <c:v>8.6010684039087941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'STC計算（1～4ST)'!$A$112</c:f>
              <c:strCache>
                <c:ptCount val="1"/>
                <c:pt idx="0">
                  <c:v>【STC換算】ST4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ysDot"/>
            </a:ln>
          </c:spPr>
          <c:marker>
            <c:symbol val="none"/>
          </c:marker>
          <c:xVal>
            <c:numRef>
              <c:f>'STC計算（1～4ST)'!$K$7:$K$106</c:f>
              <c:numCache>
                <c:formatCode>General</c:formatCode>
                <c:ptCount val="100"/>
                <c:pt idx="0">
                  <c:v>407.7105886047774</c:v>
                </c:pt>
                <c:pt idx="1">
                  <c:v>407.7105886047774</c:v>
                </c:pt>
                <c:pt idx="2">
                  <c:v>406.51148860477736</c:v>
                </c:pt>
                <c:pt idx="3">
                  <c:v>406.21163860477742</c:v>
                </c:pt>
                <c:pt idx="4">
                  <c:v>405.91186360477741</c:v>
                </c:pt>
                <c:pt idx="5">
                  <c:v>405.91201360477737</c:v>
                </c:pt>
                <c:pt idx="6">
                  <c:v>405.61223860477736</c:v>
                </c:pt>
                <c:pt idx="7">
                  <c:v>405.31246360477735</c:v>
                </c:pt>
                <c:pt idx="8">
                  <c:v>405.01276360477738</c:v>
                </c:pt>
                <c:pt idx="9">
                  <c:v>404.7130636047774</c:v>
                </c:pt>
                <c:pt idx="10">
                  <c:v>404.11336360477736</c:v>
                </c:pt>
                <c:pt idx="11">
                  <c:v>403.81366360477739</c:v>
                </c:pt>
                <c:pt idx="12">
                  <c:v>403.21403860477739</c:v>
                </c:pt>
                <c:pt idx="13">
                  <c:v>402.91441360477739</c:v>
                </c:pt>
                <c:pt idx="14">
                  <c:v>402.31486360477737</c:v>
                </c:pt>
                <c:pt idx="15">
                  <c:v>401.51523860477738</c:v>
                </c:pt>
                <c:pt idx="16">
                  <c:v>401.21568860477737</c:v>
                </c:pt>
                <c:pt idx="17">
                  <c:v>400.61613860477735</c:v>
                </c:pt>
                <c:pt idx="18">
                  <c:v>399.71658860477737</c:v>
                </c:pt>
                <c:pt idx="19">
                  <c:v>399.11711360477739</c:v>
                </c:pt>
                <c:pt idx="20">
                  <c:v>398.51763860477735</c:v>
                </c:pt>
                <c:pt idx="21">
                  <c:v>397.61816360477735</c:v>
                </c:pt>
                <c:pt idx="22">
                  <c:v>397.01876360477735</c:v>
                </c:pt>
                <c:pt idx="23">
                  <c:v>396.11928860477735</c:v>
                </c:pt>
                <c:pt idx="24">
                  <c:v>395.31988860477736</c:v>
                </c:pt>
                <c:pt idx="25">
                  <c:v>394.4204886047774</c:v>
                </c:pt>
                <c:pt idx="26">
                  <c:v>393.52108860477733</c:v>
                </c:pt>
                <c:pt idx="27">
                  <c:v>392.32168860477736</c:v>
                </c:pt>
                <c:pt idx="28">
                  <c:v>391.42236360477739</c:v>
                </c:pt>
                <c:pt idx="29">
                  <c:v>390.52296360477737</c:v>
                </c:pt>
                <c:pt idx="30">
                  <c:v>389.6236386047774</c:v>
                </c:pt>
                <c:pt idx="31">
                  <c:v>388.52431360477738</c:v>
                </c:pt>
                <c:pt idx="32">
                  <c:v>387.32498860477739</c:v>
                </c:pt>
                <c:pt idx="33">
                  <c:v>386.12573860477738</c:v>
                </c:pt>
                <c:pt idx="34">
                  <c:v>384.62641360477738</c:v>
                </c:pt>
                <c:pt idx="35">
                  <c:v>383.4270886047774</c:v>
                </c:pt>
                <c:pt idx="36">
                  <c:v>382.32783860477736</c:v>
                </c:pt>
                <c:pt idx="37">
                  <c:v>381.42858860477736</c:v>
                </c:pt>
                <c:pt idx="38">
                  <c:v>380.22933860477741</c:v>
                </c:pt>
                <c:pt idx="39">
                  <c:v>378.73008860477739</c:v>
                </c:pt>
                <c:pt idx="40">
                  <c:v>377.23083860477738</c:v>
                </c:pt>
                <c:pt idx="41">
                  <c:v>375.83158860477738</c:v>
                </c:pt>
                <c:pt idx="42">
                  <c:v>374.33233860477736</c:v>
                </c:pt>
                <c:pt idx="43">
                  <c:v>372.83316360477738</c:v>
                </c:pt>
                <c:pt idx="44">
                  <c:v>371.33391360477736</c:v>
                </c:pt>
                <c:pt idx="45">
                  <c:v>369.6347386047774</c:v>
                </c:pt>
                <c:pt idx="46">
                  <c:v>368.13556360477736</c:v>
                </c:pt>
                <c:pt idx="47">
                  <c:v>366.33631360477739</c:v>
                </c:pt>
                <c:pt idx="48">
                  <c:v>363.13781360477736</c:v>
                </c:pt>
                <c:pt idx="49">
                  <c:v>362.53796360477736</c:v>
                </c:pt>
                <c:pt idx="50">
                  <c:v>360.73871360477739</c:v>
                </c:pt>
                <c:pt idx="51">
                  <c:v>358.63961360477737</c:v>
                </c:pt>
                <c:pt idx="52">
                  <c:v>356.64043860477739</c:v>
                </c:pt>
                <c:pt idx="53">
                  <c:v>354.54126360477733</c:v>
                </c:pt>
                <c:pt idx="54">
                  <c:v>352.14208860477737</c:v>
                </c:pt>
                <c:pt idx="55">
                  <c:v>349.54298860477735</c:v>
                </c:pt>
                <c:pt idx="56">
                  <c:v>346.84373860477734</c:v>
                </c:pt>
                <c:pt idx="57">
                  <c:v>343.94456360477739</c:v>
                </c:pt>
                <c:pt idx="58">
                  <c:v>341.2454636047774</c:v>
                </c:pt>
                <c:pt idx="59">
                  <c:v>338.04628860477737</c:v>
                </c:pt>
                <c:pt idx="60">
                  <c:v>334.1471886047774</c:v>
                </c:pt>
                <c:pt idx="61">
                  <c:v>330.34808860477739</c:v>
                </c:pt>
                <c:pt idx="62">
                  <c:v>326.24891360477739</c:v>
                </c:pt>
                <c:pt idx="63">
                  <c:v>320.94973860477739</c:v>
                </c:pt>
                <c:pt idx="64">
                  <c:v>314.75063860477741</c:v>
                </c:pt>
                <c:pt idx="65">
                  <c:v>307.95146360477736</c:v>
                </c:pt>
                <c:pt idx="66">
                  <c:v>304.65236360477735</c:v>
                </c:pt>
                <c:pt idx="67">
                  <c:v>302.65326360477735</c:v>
                </c:pt>
                <c:pt idx="68">
                  <c:v>300.25408860477739</c:v>
                </c:pt>
                <c:pt idx="69">
                  <c:v>297.85498860477736</c:v>
                </c:pt>
                <c:pt idx="70">
                  <c:v>295.2558886047774</c:v>
                </c:pt>
                <c:pt idx="71">
                  <c:v>292.55678860477735</c:v>
                </c:pt>
                <c:pt idx="72">
                  <c:v>289.95761360477741</c:v>
                </c:pt>
                <c:pt idx="73">
                  <c:v>286.95851360477741</c:v>
                </c:pt>
                <c:pt idx="74">
                  <c:v>284.05941360477738</c:v>
                </c:pt>
                <c:pt idx="75">
                  <c:v>280.46031360477741</c:v>
                </c:pt>
                <c:pt idx="76">
                  <c:v>276.96121360477741</c:v>
                </c:pt>
                <c:pt idx="77">
                  <c:v>273.06203860477734</c:v>
                </c:pt>
                <c:pt idx="78">
                  <c:v>268.36301360477734</c:v>
                </c:pt>
                <c:pt idx="79">
                  <c:v>263.66391360477735</c:v>
                </c:pt>
                <c:pt idx="80">
                  <c:v>258.36473860477736</c:v>
                </c:pt>
                <c:pt idx="81">
                  <c:v>251.26563860477742</c:v>
                </c:pt>
                <c:pt idx="82">
                  <c:v>242.06661360477744</c:v>
                </c:pt>
                <c:pt idx="83">
                  <c:v>230.26743860477742</c:v>
                </c:pt>
                <c:pt idx="84">
                  <c:v>211.36826360477741</c:v>
                </c:pt>
                <c:pt idx="85">
                  <c:v>180.36901360477742</c:v>
                </c:pt>
                <c:pt idx="86">
                  <c:v>139.96968860477745</c:v>
                </c:pt>
                <c:pt idx="87">
                  <c:v>83.570288604777417</c:v>
                </c:pt>
                <c:pt idx="88">
                  <c:v>36.370363604777424</c:v>
                </c:pt>
                <c:pt idx="89">
                  <c:v>18.970363604777418</c:v>
                </c:pt>
                <c:pt idx="90">
                  <c:v>13.070288604777417</c:v>
                </c:pt>
                <c:pt idx="91">
                  <c:v>9.7703636047774154</c:v>
                </c:pt>
                <c:pt idx="92">
                  <c:v>9.1703636047774157</c:v>
                </c:pt>
                <c:pt idx="93">
                  <c:v>9.1703636047774157</c:v>
                </c:pt>
                <c:pt idx="94">
                  <c:v>9.1703636047774157</c:v>
                </c:pt>
                <c:pt idx="95">
                  <c:v>9.1703636047774157</c:v>
                </c:pt>
                <c:pt idx="96">
                  <c:v>9.1703636047774157</c:v>
                </c:pt>
                <c:pt idx="97">
                  <c:v>9.1703636047774157</c:v>
                </c:pt>
                <c:pt idx="98">
                  <c:v>9.1703636047774157</c:v>
                </c:pt>
                <c:pt idx="99">
                  <c:v>2.1703636047774166</c:v>
                </c:pt>
              </c:numCache>
            </c:numRef>
          </c:xVal>
          <c:yVal>
            <c:numRef>
              <c:f>'STC計算（1～4ST)'!$J$7:$J$106</c:f>
              <c:numCache>
                <c:formatCode>General</c:formatCode>
                <c:ptCount val="100"/>
                <c:pt idx="0">
                  <c:v>0.58763735070575496</c:v>
                </c:pt>
                <c:pt idx="1">
                  <c:v>0.58763735070575496</c:v>
                </c:pt>
                <c:pt idx="2">
                  <c:v>0.70763735070575495</c:v>
                </c:pt>
                <c:pt idx="3">
                  <c:v>0.72763735070575497</c:v>
                </c:pt>
                <c:pt idx="4">
                  <c:v>0.757637350705755</c:v>
                </c:pt>
                <c:pt idx="5">
                  <c:v>0.7776373507057549</c:v>
                </c:pt>
                <c:pt idx="6">
                  <c:v>0.80763735070575493</c:v>
                </c:pt>
                <c:pt idx="7">
                  <c:v>0.83763735070575496</c:v>
                </c:pt>
                <c:pt idx="8">
                  <c:v>0.87763735070575499</c:v>
                </c:pt>
                <c:pt idx="9">
                  <c:v>0.91763735070575503</c:v>
                </c:pt>
                <c:pt idx="10">
                  <c:v>0.95763735070575484</c:v>
                </c:pt>
                <c:pt idx="11">
                  <c:v>0.99763735070575488</c:v>
                </c:pt>
                <c:pt idx="12">
                  <c:v>1.0476373507057548</c:v>
                </c:pt>
                <c:pt idx="13">
                  <c:v>1.0976373507057549</c:v>
                </c:pt>
                <c:pt idx="14">
                  <c:v>1.1576373507057549</c:v>
                </c:pt>
                <c:pt idx="15">
                  <c:v>1.2076373507057547</c:v>
                </c:pt>
                <c:pt idx="16">
                  <c:v>1.2676373507057548</c:v>
                </c:pt>
                <c:pt idx="17">
                  <c:v>1.3276373507057548</c:v>
                </c:pt>
                <c:pt idx="18">
                  <c:v>1.3876373507057549</c:v>
                </c:pt>
                <c:pt idx="19">
                  <c:v>1.4576373507057547</c:v>
                </c:pt>
                <c:pt idx="20">
                  <c:v>1.5276373507057548</c:v>
                </c:pt>
                <c:pt idx="21">
                  <c:v>1.5976373507057549</c:v>
                </c:pt>
                <c:pt idx="22">
                  <c:v>1.6776373507057549</c:v>
                </c:pt>
                <c:pt idx="23">
                  <c:v>1.7476373507057548</c:v>
                </c:pt>
                <c:pt idx="24">
                  <c:v>1.8276373507057548</c:v>
                </c:pt>
                <c:pt idx="25">
                  <c:v>1.9076373507057549</c:v>
                </c:pt>
                <c:pt idx="26">
                  <c:v>1.9876373507057545</c:v>
                </c:pt>
                <c:pt idx="27">
                  <c:v>2.0676373507057546</c:v>
                </c:pt>
                <c:pt idx="28">
                  <c:v>2.1576373507057549</c:v>
                </c:pt>
                <c:pt idx="29">
                  <c:v>2.2376373507057545</c:v>
                </c:pt>
                <c:pt idx="30">
                  <c:v>2.3276373507057548</c:v>
                </c:pt>
                <c:pt idx="31">
                  <c:v>2.4176373507057551</c:v>
                </c:pt>
                <c:pt idx="32">
                  <c:v>2.507637350705755</c:v>
                </c:pt>
                <c:pt idx="33">
                  <c:v>2.6076373507057546</c:v>
                </c:pt>
                <c:pt idx="34">
                  <c:v>2.6976373507057545</c:v>
                </c:pt>
                <c:pt idx="35">
                  <c:v>2.7876373507057552</c:v>
                </c:pt>
                <c:pt idx="36">
                  <c:v>2.8876373507057549</c:v>
                </c:pt>
                <c:pt idx="37">
                  <c:v>2.9876373507057545</c:v>
                </c:pt>
                <c:pt idx="38">
                  <c:v>3.0876373507057551</c:v>
                </c:pt>
                <c:pt idx="39">
                  <c:v>3.1876373507057547</c:v>
                </c:pt>
                <c:pt idx="40">
                  <c:v>3.2876373507057552</c:v>
                </c:pt>
                <c:pt idx="41">
                  <c:v>3.3876373507057549</c:v>
                </c:pt>
                <c:pt idx="42">
                  <c:v>3.4876373507057545</c:v>
                </c:pt>
                <c:pt idx="43">
                  <c:v>3.5976373507057549</c:v>
                </c:pt>
                <c:pt idx="44">
                  <c:v>3.6976373507057545</c:v>
                </c:pt>
                <c:pt idx="45">
                  <c:v>3.8076373507057548</c:v>
                </c:pt>
                <c:pt idx="46">
                  <c:v>3.9176373507057551</c:v>
                </c:pt>
                <c:pt idx="47">
                  <c:v>4.0176373507057548</c:v>
                </c:pt>
                <c:pt idx="48">
                  <c:v>4.217637350705755</c:v>
                </c:pt>
                <c:pt idx="49">
                  <c:v>4.2376373507057545</c:v>
                </c:pt>
                <c:pt idx="50">
                  <c:v>4.3376373507057551</c:v>
                </c:pt>
                <c:pt idx="51">
                  <c:v>4.4576373507057552</c:v>
                </c:pt>
                <c:pt idx="52">
                  <c:v>4.5676373507057546</c:v>
                </c:pt>
                <c:pt idx="53">
                  <c:v>4.6776373507057549</c:v>
                </c:pt>
                <c:pt idx="54">
                  <c:v>4.7876373507057552</c:v>
                </c:pt>
                <c:pt idx="55">
                  <c:v>4.9076373507057554</c:v>
                </c:pt>
                <c:pt idx="56">
                  <c:v>5.007637350705755</c:v>
                </c:pt>
                <c:pt idx="57">
                  <c:v>5.1176373507057553</c:v>
                </c:pt>
                <c:pt idx="58">
                  <c:v>5.2376373507057554</c:v>
                </c:pt>
                <c:pt idx="59">
                  <c:v>5.3476373507057549</c:v>
                </c:pt>
                <c:pt idx="60">
                  <c:v>5.467637350705755</c:v>
                </c:pt>
                <c:pt idx="61">
                  <c:v>5.5876373507057551</c:v>
                </c:pt>
                <c:pt idx="62">
                  <c:v>5.6976373507057554</c:v>
                </c:pt>
                <c:pt idx="63">
                  <c:v>5.8076373507057548</c:v>
                </c:pt>
                <c:pt idx="64">
                  <c:v>5.9276373507057549</c:v>
                </c:pt>
                <c:pt idx="65">
                  <c:v>6.0376373507057552</c:v>
                </c:pt>
                <c:pt idx="66">
                  <c:v>6.1576373507057554</c:v>
                </c:pt>
                <c:pt idx="67">
                  <c:v>6.2776373507057555</c:v>
                </c:pt>
                <c:pt idx="68">
                  <c:v>6.3876373507057549</c:v>
                </c:pt>
                <c:pt idx="69">
                  <c:v>6.507637350705755</c:v>
                </c:pt>
                <c:pt idx="70">
                  <c:v>6.6276373507057551</c:v>
                </c:pt>
                <c:pt idx="71">
                  <c:v>6.7476373507057552</c:v>
                </c:pt>
                <c:pt idx="72">
                  <c:v>6.8576373507057546</c:v>
                </c:pt>
                <c:pt idx="73">
                  <c:v>6.9776373507057547</c:v>
                </c:pt>
                <c:pt idx="74">
                  <c:v>7.0976373507057549</c:v>
                </c:pt>
                <c:pt idx="75">
                  <c:v>7.217637350705755</c:v>
                </c:pt>
                <c:pt idx="76">
                  <c:v>7.3376373507057551</c:v>
                </c:pt>
                <c:pt idx="77">
                  <c:v>7.4476373507057554</c:v>
                </c:pt>
                <c:pt idx="78">
                  <c:v>7.5776373507057553</c:v>
                </c:pt>
                <c:pt idx="79">
                  <c:v>7.6976373507057554</c:v>
                </c:pt>
                <c:pt idx="80">
                  <c:v>7.8076373507057548</c:v>
                </c:pt>
                <c:pt idx="81">
                  <c:v>7.9276373507057549</c:v>
                </c:pt>
                <c:pt idx="82">
                  <c:v>8.0576373507057539</c:v>
                </c:pt>
                <c:pt idx="83">
                  <c:v>8.1676373507057551</c:v>
                </c:pt>
                <c:pt idx="84">
                  <c:v>8.2776373507057546</c:v>
                </c:pt>
                <c:pt idx="85">
                  <c:v>8.3776373507057542</c:v>
                </c:pt>
                <c:pt idx="86">
                  <c:v>8.4676373507057541</c:v>
                </c:pt>
                <c:pt idx="87">
                  <c:v>8.5476373507057541</c:v>
                </c:pt>
                <c:pt idx="88">
                  <c:v>8.5576373507057539</c:v>
                </c:pt>
                <c:pt idx="89">
                  <c:v>8.5576373507057539</c:v>
                </c:pt>
                <c:pt idx="90">
                  <c:v>8.5476373507057541</c:v>
                </c:pt>
                <c:pt idx="91">
                  <c:v>8.5576373507057539</c:v>
                </c:pt>
                <c:pt idx="92">
                  <c:v>8.5576373507057539</c:v>
                </c:pt>
                <c:pt idx="93">
                  <c:v>8.5576373507057539</c:v>
                </c:pt>
                <c:pt idx="94">
                  <c:v>8.5576373507057539</c:v>
                </c:pt>
                <c:pt idx="95">
                  <c:v>8.5576373507057539</c:v>
                </c:pt>
                <c:pt idx="96">
                  <c:v>8.5576373507057539</c:v>
                </c:pt>
                <c:pt idx="97">
                  <c:v>8.5576373507057539</c:v>
                </c:pt>
                <c:pt idx="98">
                  <c:v>8.5576373507057539</c:v>
                </c:pt>
                <c:pt idx="99">
                  <c:v>8.5576373507057539</c:v>
                </c:pt>
              </c:numCache>
            </c:numRef>
          </c:yVal>
          <c:smooth val="1"/>
        </c:ser>
        <c:ser>
          <c:idx val="8"/>
          <c:order val="4"/>
          <c:tx>
            <c:strRef>
              <c:f>'STC計算（5～8ST）'!$A$109</c:f>
              <c:strCache>
                <c:ptCount val="1"/>
                <c:pt idx="0">
                  <c:v>【STC換算】ST5</c:v>
                </c:pt>
              </c:strCache>
            </c:strRef>
          </c:tx>
          <c:spPr>
            <a:ln w="12700">
              <a:solidFill>
                <a:srgbClr val="CC00FF"/>
              </a:solidFill>
              <a:prstDash val="sysDot"/>
            </a:ln>
          </c:spPr>
          <c:marker>
            <c:symbol val="none"/>
          </c:marker>
          <c:xVal>
            <c:numRef>
              <c:f>'STC計算（5～8ST）'!$B$7:$B$106</c:f>
              <c:numCache>
                <c:formatCode>General</c:formatCode>
                <c:ptCount val="100"/>
                <c:pt idx="0">
                  <c:v>409.70974370792618</c:v>
                </c:pt>
                <c:pt idx="1">
                  <c:v>409.70974370792618</c:v>
                </c:pt>
                <c:pt idx="2">
                  <c:v>409.11056870792612</c:v>
                </c:pt>
                <c:pt idx="3">
                  <c:v>408.81071870792613</c:v>
                </c:pt>
                <c:pt idx="4">
                  <c:v>408.51094370792612</c:v>
                </c:pt>
                <c:pt idx="5">
                  <c:v>408.51109370792608</c:v>
                </c:pt>
                <c:pt idx="6">
                  <c:v>408.21131870792613</c:v>
                </c:pt>
                <c:pt idx="7">
                  <c:v>407.91154370792611</c:v>
                </c:pt>
                <c:pt idx="8">
                  <c:v>407.71176870792613</c:v>
                </c:pt>
                <c:pt idx="9">
                  <c:v>407.41206870792615</c:v>
                </c:pt>
                <c:pt idx="10">
                  <c:v>407.11236870792612</c:v>
                </c:pt>
                <c:pt idx="11">
                  <c:v>406.81266870792609</c:v>
                </c:pt>
                <c:pt idx="12">
                  <c:v>406.5130437079261</c:v>
                </c:pt>
                <c:pt idx="13">
                  <c:v>406.21341870792617</c:v>
                </c:pt>
                <c:pt idx="14">
                  <c:v>405.61379370792611</c:v>
                </c:pt>
                <c:pt idx="15">
                  <c:v>405.31416870792611</c:v>
                </c:pt>
                <c:pt idx="16">
                  <c:v>404.71461870792615</c:v>
                </c:pt>
                <c:pt idx="17">
                  <c:v>404.41506870792614</c:v>
                </c:pt>
                <c:pt idx="18">
                  <c:v>403.8155937079261</c:v>
                </c:pt>
                <c:pt idx="19">
                  <c:v>403.21604370792613</c:v>
                </c:pt>
                <c:pt idx="20">
                  <c:v>402.91656870792616</c:v>
                </c:pt>
                <c:pt idx="21">
                  <c:v>402.31709370792612</c:v>
                </c:pt>
                <c:pt idx="22">
                  <c:v>401.51761870792609</c:v>
                </c:pt>
                <c:pt idx="23">
                  <c:v>401.21814370792617</c:v>
                </c:pt>
                <c:pt idx="24">
                  <c:v>400.3187437079261</c:v>
                </c:pt>
                <c:pt idx="25">
                  <c:v>399.71934370792616</c:v>
                </c:pt>
                <c:pt idx="26">
                  <c:v>399.11994370792615</c:v>
                </c:pt>
                <c:pt idx="27">
                  <c:v>398.52054370792609</c:v>
                </c:pt>
                <c:pt idx="28">
                  <c:v>397.62121870792612</c:v>
                </c:pt>
                <c:pt idx="29">
                  <c:v>397.02181870792612</c:v>
                </c:pt>
                <c:pt idx="30">
                  <c:v>396.12249370792614</c:v>
                </c:pt>
                <c:pt idx="31">
                  <c:v>395.32316870792613</c:v>
                </c:pt>
                <c:pt idx="32">
                  <c:v>394.72384370792616</c:v>
                </c:pt>
                <c:pt idx="33">
                  <c:v>393.82459370792611</c:v>
                </c:pt>
                <c:pt idx="34">
                  <c:v>392.92526870792614</c:v>
                </c:pt>
                <c:pt idx="35">
                  <c:v>392.32594370792611</c:v>
                </c:pt>
                <c:pt idx="36">
                  <c:v>391.42669370792612</c:v>
                </c:pt>
                <c:pt idx="37">
                  <c:v>390.52744370792612</c:v>
                </c:pt>
                <c:pt idx="38">
                  <c:v>389.62811870792615</c:v>
                </c:pt>
                <c:pt idx="39">
                  <c:v>388.8289437079261</c:v>
                </c:pt>
                <c:pt idx="40">
                  <c:v>387.62969370792615</c:v>
                </c:pt>
                <c:pt idx="41">
                  <c:v>387.03036870792613</c:v>
                </c:pt>
                <c:pt idx="42">
                  <c:v>385.8311937079261</c:v>
                </c:pt>
                <c:pt idx="43">
                  <c:v>384.93201870792615</c:v>
                </c:pt>
                <c:pt idx="44">
                  <c:v>383.73276870792614</c:v>
                </c:pt>
                <c:pt idx="45">
                  <c:v>382.93351870792617</c:v>
                </c:pt>
                <c:pt idx="46">
                  <c:v>381.73434370792614</c:v>
                </c:pt>
                <c:pt idx="47">
                  <c:v>380.53516870792612</c:v>
                </c:pt>
                <c:pt idx="48">
                  <c:v>379.6359937079261</c:v>
                </c:pt>
                <c:pt idx="49">
                  <c:v>378.43681870792614</c:v>
                </c:pt>
                <c:pt idx="50">
                  <c:v>377.23756870792613</c:v>
                </c:pt>
                <c:pt idx="51">
                  <c:v>376.13839370792613</c:v>
                </c:pt>
                <c:pt idx="52">
                  <c:v>374.93929370792614</c:v>
                </c:pt>
                <c:pt idx="53">
                  <c:v>373.74004370792613</c:v>
                </c:pt>
                <c:pt idx="54">
                  <c:v>372.24094370792614</c:v>
                </c:pt>
                <c:pt idx="55">
                  <c:v>370.74176870792616</c:v>
                </c:pt>
                <c:pt idx="56">
                  <c:v>369.64259370792615</c:v>
                </c:pt>
                <c:pt idx="57">
                  <c:v>368.44349370792617</c:v>
                </c:pt>
                <c:pt idx="58">
                  <c:v>366.94431870792613</c:v>
                </c:pt>
                <c:pt idx="59">
                  <c:v>365.44514370792615</c:v>
                </c:pt>
                <c:pt idx="60">
                  <c:v>364.04604370792612</c:v>
                </c:pt>
                <c:pt idx="61">
                  <c:v>362.24694370792616</c:v>
                </c:pt>
                <c:pt idx="62">
                  <c:v>361.04776870792608</c:v>
                </c:pt>
                <c:pt idx="63">
                  <c:v>359.24866870792613</c:v>
                </c:pt>
                <c:pt idx="64">
                  <c:v>357.5494937079261</c:v>
                </c:pt>
                <c:pt idx="65">
                  <c:v>355.75039370792615</c:v>
                </c:pt>
                <c:pt idx="66">
                  <c:v>353.95121870792616</c:v>
                </c:pt>
                <c:pt idx="67">
                  <c:v>351.95219370792614</c:v>
                </c:pt>
                <c:pt idx="68">
                  <c:v>350.15301870792615</c:v>
                </c:pt>
                <c:pt idx="69">
                  <c:v>347.75391870792618</c:v>
                </c:pt>
                <c:pt idx="70">
                  <c:v>345.45481870792617</c:v>
                </c:pt>
                <c:pt idx="71">
                  <c:v>343.35564370792611</c:v>
                </c:pt>
                <c:pt idx="72">
                  <c:v>340.95661870792617</c:v>
                </c:pt>
                <c:pt idx="73">
                  <c:v>338.05751870792608</c:v>
                </c:pt>
                <c:pt idx="74">
                  <c:v>335.35834370792611</c:v>
                </c:pt>
                <c:pt idx="75">
                  <c:v>332.45931870792612</c:v>
                </c:pt>
                <c:pt idx="76">
                  <c:v>328.56021870792608</c:v>
                </c:pt>
                <c:pt idx="77">
                  <c:v>325.0610437079261</c:v>
                </c:pt>
                <c:pt idx="78">
                  <c:v>320.66201870792611</c:v>
                </c:pt>
                <c:pt idx="79">
                  <c:v>315.56291870792609</c:v>
                </c:pt>
                <c:pt idx="80">
                  <c:v>309.96374370792614</c:v>
                </c:pt>
                <c:pt idx="81">
                  <c:v>302.66471870792611</c:v>
                </c:pt>
                <c:pt idx="82">
                  <c:v>291.96561870792613</c:v>
                </c:pt>
                <c:pt idx="83">
                  <c:v>278.06644370792611</c:v>
                </c:pt>
                <c:pt idx="84">
                  <c:v>254.76726870792618</c:v>
                </c:pt>
                <c:pt idx="85">
                  <c:v>216.0680187079262</c:v>
                </c:pt>
                <c:pt idx="86">
                  <c:v>163.26869370792619</c:v>
                </c:pt>
                <c:pt idx="87">
                  <c:v>100.66929370792617</c:v>
                </c:pt>
                <c:pt idx="88">
                  <c:v>44.56959370792616</c:v>
                </c:pt>
                <c:pt idx="89">
                  <c:v>21.569668707926162</c:v>
                </c:pt>
                <c:pt idx="90">
                  <c:v>14.269518707926167</c:v>
                </c:pt>
                <c:pt idx="91">
                  <c:v>10.669668707926167</c:v>
                </c:pt>
                <c:pt idx="92">
                  <c:v>9.1696687079261672</c:v>
                </c:pt>
                <c:pt idx="93">
                  <c:v>9.269668707926165</c:v>
                </c:pt>
                <c:pt idx="94">
                  <c:v>9.4696687079261643</c:v>
                </c:pt>
                <c:pt idx="95">
                  <c:v>9.1696687079261672</c:v>
                </c:pt>
                <c:pt idx="96">
                  <c:v>9.1696687079261672</c:v>
                </c:pt>
                <c:pt idx="97">
                  <c:v>9.1696687079261672</c:v>
                </c:pt>
                <c:pt idx="98">
                  <c:v>9.1696687079261672</c:v>
                </c:pt>
                <c:pt idx="99">
                  <c:v>2.1696687079261672</c:v>
                </c:pt>
              </c:numCache>
            </c:numRef>
          </c:xVal>
          <c:yVal>
            <c:numRef>
              <c:f>'STC計算（5～8ST）'!$A$7:$A$106</c:f>
              <c:numCache>
                <c:formatCode>General</c:formatCode>
                <c:ptCount val="100"/>
                <c:pt idx="0">
                  <c:v>0.58935287730727504</c:v>
                </c:pt>
                <c:pt idx="1">
                  <c:v>0.58935287730727504</c:v>
                </c:pt>
                <c:pt idx="2">
                  <c:v>0.69935287730727502</c:v>
                </c:pt>
                <c:pt idx="3">
                  <c:v>0.71935287730727504</c:v>
                </c:pt>
                <c:pt idx="4">
                  <c:v>0.74935287730727507</c:v>
                </c:pt>
                <c:pt idx="5">
                  <c:v>0.76935287730727497</c:v>
                </c:pt>
                <c:pt idx="6">
                  <c:v>0.799352877307275</c:v>
                </c:pt>
                <c:pt idx="7">
                  <c:v>0.82935287730727503</c:v>
                </c:pt>
                <c:pt idx="8">
                  <c:v>0.85935287730727505</c:v>
                </c:pt>
                <c:pt idx="9">
                  <c:v>0.89935287730727509</c:v>
                </c:pt>
                <c:pt idx="10">
                  <c:v>0.9393528773072749</c:v>
                </c:pt>
                <c:pt idx="11">
                  <c:v>0.97935287730727494</c:v>
                </c:pt>
                <c:pt idx="12">
                  <c:v>1.0293528773072749</c:v>
                </c:pt>
                <c:pt idx="13">
                  <c:v>1.0793528773072749</c:v>
                </c:pt>
                <c:pt idx="14">
                  <c:v>1.129352877307275</c:v>
                </c:pt>
                <c:pt idx="15">
                  <c:v>1.179352877307275</c:v>
                </c:pt>
                <c:pt idx="16">
                  <c:v>1.2393528773072751</c:v>
                </c:pt>
                <c:pt idx="17">
                  <c:v>1.2993528773072749</c:v>
                </c:pt>
                <c:pt idx="18">
                  <c:v>1.369352877307275</c:v>
                </c:pt>
                <c:pt idx="19">
                  <c:v>1.429352877307275</c:v>
                </c:pt>
                <c:pt idx="20">
                  <c:v>1.4993528773072748</c:v>
                </c:pt>
                <c:pt idx="21">
                  <c:v>1.5693528773072749</c:v>
                </c:pt>
                <c:pt idx="22">
                  <c:v>1.639352877307275</c:v>
                </c:pt>
                <c:pt idx="23">
                  <c:v>1.709352877307275</c:v>
                </c:pt>
                <c:pt idx="24">
                  <c:v>1.7893528773072749</c:v>
                </c:pt>
                <c:pt idx="25">
                  <c:v>1.869352877307275</c:v>
                </c:pt>
                <c:pt idx="26">
                  <c:v>1.949352877307275</c:v>
                </c:pt>
                <c:pt idx="27">
                  <c:v>2.0293528773072751</c:v>
                </c:pt>
                <c:pt idx="28">
                  <c:v>2.119352877307275</c:v>
                </c:pt>
                <c:pt idx="29">
                  <c:v>2.199352877307275</c:v>
                </c:pt>
                <c:pt idx="30">
                  <c:v>2.2893528773072749</c:v>
                </c:pt>
                <c:pt idx="31">
                  <c:v>2.3793528773072747</c:v>
                </c:pt>
                <c:pt idx="32">
                  <c:v>2.4693528773072746</c:v>
                </c:pt>
                <c:pt idx="33">
                  <c:v>2.5693528773072751</c:v>
                </c:pt>
                <c:pt idx="34">
                  <c:v>2.659352877307275</c:v>
                </c:pt>
                <c:pt idx="35">
                  <c:v>2.7493528773072748</c:v>
                </c:pt>
                <c:pt idx="36">
                  <c:v>2.8493528773072745</c:v>
                </c:pt>
                <c:pt idx="37">
                  <c:v>2.949352877307275</c:v>
                </c:pt>
                <c:pt idx="38">
                  <c:v>3.0393528773072749</c:v>
                </c:pt>
                <c:pt idx="39">
                  <c:v>3.1493528773072752</c:v>
                </c:pt>
                <c:pt idx="40">
                  <c:v>3.2493528773072748</c:v>
                </c:pt>
                <c:pt idx="41">
                  <c:v>3.3393528773072747</c:v>
                </c:pt>
                <c:pt idx="42">
                  <c:v>3.449352877307275</c:v>
                </c:pt>
                <c:pt idx="43">
                  <c:v>3.5593528773072753</c:v>
                </c:pt>
                <c:pt idx="44">
                  <c:v>3.659352877307275</c:v>
                </c:pt>
                <c:pt idx="45">
                  <c:v>3.7593528773072746</c:v>
                </c:pt>
                <c:pt idx="46">
                  <c:v>3.869352877307275</c:v>
                </c:pt>
                <c:pt idx="47">
                  <c:v>3.9793528773072753</c:v>
                </c:pt>
                <c:pt idx="48">
                  <c:v>4.0893528773072747</c:v>
                </c:pt>
                <c:pt idx="49">
                  <c:v>4.199352877307275</c:v>
                </c:pt>
                <c:pt idx="50">
                  <c:v>4.2993528773072747</c:v>
                </c:pt>
                <c:pt idx="51">
                  <c:v>4.409352877307275</c:v>
                </c:pt>
                <c:pt idx="52">
                  <c:v>4.5293528773072751</c:v>
                </c:pt>
                <c:pt idx="53">
                  <c:v>4.6293528773072747</c:v>
                </c:pt>
                <c:pt idx="54">
                  <c:v>4.7493528773072748</c:v>
                </c:pt>
                <c:pt idx="55">
                  <c:v>4.8593528773072743</c:v>
                </c:pt>
                <c:pt idx="56">
                  <c:v>4.9693528773072746</c:v>
                </c:pt>
                <c:pt idx="57">
                  <c:v>5.0893528773072747</c:v>
                </c:pt>
                <c:pt idx="58">
                  <c:v>5.199352877307275</c:v>
                </c:pt>
                <c:pt idx="59">
                  <c:v>5.3093528773072745</c:v>
                </c:pt>
                <c:pt idx="60">
                  <c:v>5.4293528773072746</c:v>
                </c:pt>
                <c:pt idx="61">
                  <c:v>5.5493528773072747</c:v>
                </c:pt>
                <c:pt idx="62">
                  <c:v>5.659352877307275</c:v>
                </c:pt>
                <c:pt idx="63">
                  <c:v>5.7793528773072751</c:v>
                </c:pt>
                <c:pt idx="64">
                  <c:v>5.8893528773072745</c:v>
                </c:pt>
                <c:pt idx="65">
                  <c:v>6.0093528773072746</c:v>
                </c:pt>
                <c:pt idx="66">
                  <c:v>6.119352877307275</c:v>
                </c:pt>
                <c:pt idx="67">
                  <c:v>6.2493528773072748</c:v>
                </c:pt>
                <c:pt idx="68">
                  <c:v>6.3593528773072743</c:v>
                </c:pt>
                <c:pt idx="69">
                  <c:v>6.4793528773072744</c:v>
                </c:pt>
                <c:pt idx="70">
                  <c:v>6.5993528773072745</c:v>
                </c:pt>
                <c:pt idx="71">
                  <c:v>6.7093528773072748</c:v>
                </c:pt>
                <c:pt idx="72">
                  <c:v>6.8393528773072747</c:v>
                </c:pt>
                <c:pt idx="73">
                  <c:v>6.9593528773072748</c:v>
                </c:pt>
                <c:pt idx="74">
                  <c:v>7.0693528773072751</c:v>
                </c:pt>
                <c:pt idx="75">
                  <c:v>7.199352877307275</c:v>
                </c:pt>
                <c:pt idx="76">
                  <c:v>7.3193528773072751</c:v>
                </c:pt>
                <c:pt idx="77">
                  <c:v>7.4293528773072746</c:v>
                </c:pt>
                <c:pt idx="78">
                  <c:v>7.5593528773072745</c:v>
                </c:pt>
                <c:pt idx="79">
                  <c:v>7.6793528773072746</c:v>
                </c:pt>
                <c:pt idx="80">
                  <c:v>7.7893528773072749</c:v>
                </c:pt>
                <c:pt idx="81">
                  <c:v>7.9193528773072757</c:v>
                </c:pt>
                <c:pt idx="82">
                  <c:v>8.0393528773072749</c:v>
                </c:pt>
                <c:pt idx="83">
                  <c:v>8.1493528773072743</c:v>
                </c:pt>
                <c:pt idx="84">
                  <c:v>8.2593528773072755</c:v>
                </c:pt>
                <c:pt idx="85">
                  <c:v>8.3593528773072752</c:v>
                </c:pt>
                <c:pt idx="86">
                  <c:v>8.449352877307275</c:v>
                </c:pt>
                <c:pt idx="87">
                  <c:v>8.5293528773072751</c:v>
                </c:pt>
                <c:pt idx="88">
                  <c:v>8.569352877307276</c:v>
                </c:pt>
                <c:pt idx="89">
                  <c:v>8.5793528773072758</c:v>
                </c:pt>
                <c:pt idx="90">
                  <c:v>8.5593528773072745</c:v>
                </c:pt>
                <c:pt idx="91">
                  <c:v>8.5793528773072758</c:v>
                </c:pt>
                <c:pt idx="92">
                  <c:v>8.5793528773072758</c:v>
                </c:pt>
                <c:pt idx="93">
                  <c:v>8.5793528773072758</c:v>
                </c:pt>
                <c:pt idx="94">
                  <c:v>8.5793528773072758</c:v>
                </c:pt>
                <c:pt idx="95">
                  <c:v>8.5793528773072758</c:v>
                </c:pt>
                <c:pt idx="96">
                  <c:v>8.5793528773072758</c:v>
                </c:pt>
                <c:pt idx="97">
                  <c:v>8.5793528773072758</c:v>
                </c:pt>
                <c:pt idx="98">
                  <c:v>8.5793528773072758</c:v>
                </c:pt>
                <c:pt idx="99">
                  <c:v>8.5793528773072758</c:v>
                </c:pt>
              </c:numCache>
            </c:numRef>
          </c:yVal>
          <c:smooth val="1"/>
        </c:ser>
        <c:ser>
          <c:idx val="9"/>
          <c:order val="5"/>
          <c:tx>
            <c:strRef>
              <c:f>'STC計算（5～8ST）'!$A$110</c:f>
              <c:strCache>
                <c:ptCount val="1"/>
                <c:pt idx="0">
                  <c:v>【STC換算】ST6</c:v>
                </c:pt>
              </c:strCache>
            </c:strRef>
          </c:tx>
          <c:spPr>
            <a:ln w="12700">
              <a:solidFill>
                <a:schemeClr val="accent6"/>
              </a:solidFill>
              <a:prstDash val="sysDot"/>
            </a:ln>
          </c:spPr>
          <c:marker>
            <c:symbol val="none"/>
          </c:marker>
          <c:xVal>
            <c:numRef>
              <c:f>'STC計算（5～8ST）'!$E$7:$E$106</c:f>
              <c:numCache>
                <c:formatCode>General</c:formatCode>
                <c:ptCount val="100"/>
                <c:pt idx="0">
                  <c:v>411.5093212595005</c:v>
                </c:pt>
                <c:pt idx="1">
                  <c:v>411.5093212595005</c:v>
                </c:pt>
                <c:pt idx="2">
                  <c:v>410.61014625950054</c:v>
                </c:pt>
                <c:pt idx="3">
                  <c:v>410.31029625950055</c:v>
                </c:pt>
                <c:pt idx="4">
                  <c:v>410.01052125950054</c:v>
                </c:pt>
                <c:pt idx="5">
                  <c:v>410.0106712595005</c:v>
                </c:pt>
                <c:pt idx="6">
                  <c:v>409.71089625950054</c:v>
                </c:pt>
                <c:pt idx="7">
                  <c:v>409.41112125950053</c:v>
                </c:pt>
                <c:pt idx="8">
                  <c:v>409.41134625950053</c:v>
                </c:pt>
                <c:pt idx="9">
                  <c:v>409.11164625950056</c:v>
                </c:pt>
                <c:pt idx="10">
                  <c:v>408.81194625950053</c:v>
                </c:pt>
                <c:pt idx="11">
                  <c:v>408.21232125950058</c:v>
                </c:pt>
                <c:pt idx="12">
                  <c:v>407.91262125950055</c:v>
                </c:pt>
                <c:pt idx="13">
                  <c:v>407.41299625950057</c:v>
                </c:pt>
                <c:pt idx="14">
                  <c:v>407.11337125950052</c:v>
                </c:pt>
                <c:pt idx="15">
                  <c:v>406.5138212595005</c:v>
                </c:pt>
                <c:pt idx="16">
                  <c:v>406.21427125950055</c:v>
                </c:pt>
                <c:pt idx="17">
                  <c:v>405.61464625950055</c:v>
                </c:pt>
                <c:pt idx="18">
                  <c:v>405.31517125950052</c:v>
                </c:pt>
                <c:pt idx="19">
                  <c:v>404.71562125950055</c:v>
                </c:pt>
                <c:pt idx="20">
                  <c:v>404.11614625950051</c:v>
                </c:pt>
                <c:pt idx="21">
                  <c:v>403.51667125950053</c:v>
                </c:pt>
                <c:pt idx="22">
                  <c:v>402.91727125950052</c:v>
                </c:pt>
                <c:pt idx="23">
                  <c:v>402.31779625950054</c:v>
                </c:pt>
                <c:pt idx="24">
                  <c:v>401.51839625950049</c:v>
                </c:pt>
                <c:pt idx="25">
                  <c:v>401.21899625950056</c:v>
                </c:pt>
                <c:pt idx="26">
                  <c:v>400.42004625950057</c:v>
                </c:pt>
                <c:pt idx="27">
                  <c:v>399.72019625950054</c:v>
                </c:pt>
                <c:pt idx="28">
                  <c:v>399.12087125950052</c:v>
                </c:pt>
                <c:pt idx="29">
                  <c:v>398.22147125950056</c:v>
                </c:pt>
                <c:pt idx="30">
                  <c:v>397.32214625950053</c:v>
                </c:pt>
                <c:pt idx="31">
                  <c:v>396.42282125950055</c:v>
                </c:pt>
                <c:pt idx="32">
                  <c:v>395.82342125950055</c:v>
                </c:pt>
                <c:pt idx="33">
                  <c:v>395.02417125950052</c:v>
                </c:pt>
                <c:pt idx="34">
                  <c:v>394.12492125950052</c:v>
                </c:pt>
                <c:pt idx="35">
                  <c:v>393.22559625950055</c:v>
                </c:pt>
                <c:pt idx="36">
                  <c:v>392.3263462595005</c:v>
                </c:pt>
                <c:pt idx="37">
                  <c:v>391.72709625950057</c:v>
                </c:pt>
                <c:pt idx="38">
                  <c:v>390.52777125950053</c:v>
                </c:pt>
                <c:pt idx="39">
                  <c:v>389.62852125950053</c:v>
                </c:pt>
                <c:pt idx="40">
                  <c:v>388.8292712595005</c:v>
                </c:pt>
                <c:pt idx="41">
                  <c:v>387.63002125950055</c:v>
                </c:pt>
                <c:pt idx="42">
                  <c:v>386.73084625950054</c:v>
                </c:pt>
                <c:pt idx="43">
                  <c:v>385.83159625950054</c:v>
                </c:pt>
                <c:pt idx="44">
                  <c:v>384.63234625950054</c:v>
                </c:pt>
                <c:pt idx="45">
                  <c:v>383.43317125950057</c:v>
                </c:pt>
                <c:pt idx="46">
                  <c:v>382.63399625950052</c:v>
                </c:pt>
                <c:pt idx="47">
                  <c:v>381.43474625950057</c:v>
                </c:pt>
                <c:pt idx="48">
                  <c:v>380.33632125950055</c:v>
                </c:pt>
                <c:pt idx="49">
                  <c:v>379.33639625950053</c:v>
                </c:pt>
                <c:pt idx="50">
                  <c:v>378.13722125950051</c:v>
                </c:pt>
                <c:pt idx="51">
                  <c:v>376.73804625950055</c:v>
                </c:pt>
                <c:pt idx="52">
                  <c:v>375.53887125950052</c:v>
                </c:pt>
                <c:pt idx="53">
                  <c:v>374.3396962595005</c:v>
                </c:pt>
                <c:pt idx="54">
                  <c:v>373.14052125950053</c:v>
                </c:pt>
                <c:pt idx="55">
                  <c:v>371.64142125950053</c:v>
                </c:pt>
                <c:pt idx="56">
                  <c:v>370.54224625950053</c:v>
                </c:pt>
                <c:pt idx="57">
                  <c:v>369.04307125950049</c:v>
                </c:pt>
                <c:pt idx="58">
                  <c:v>367.54397125950049</c:v>
                </c:pt>
                <c:pt idx="59">
                  <c:v>366.34479625950053</c:v>
                </c:pt>
                <c:pt idx="60">
                  <c:v>364.54562125950054</c:v>
                </c:pt>
                <c:pt idx="61">
                  <c:v>362.84652125950055</c:v>
                </c:pt>
                <c:pt idx="62">
                  <c:v>361.64734625950052</c:v>
                </c:pt>
                <c:pt idx="63">
                  <c:v>359.84824625950051</c:v>
                </c:pt>
                <c:pt idx="64">
                  <c:v>357.84914625950051</c:v>
                </c:pt>
                <c:pt idx="65">
                  <c:v>356.34997125950053</c:v>
                </c:pt>
                <c:pt idx="66">
                  <c:v>354.25087125950057</c:v>
                </c:pt>
                <c:pt idx="67">
                  <c:v>352.45184625950054</c:v>
                </c:pt>
                <c:pt idx="68">
                  <c:v>350.45267125950056</c:v>
                </c:pt>
                <c:pt idx="69">
                  <c:v>348.05349625950049</c:v>
                </c:pt>
                <c:pt idx="70">
                  <c:v>345.75447125950058</c:v>
                </c:pt>
                <c:pt idx="71">
                  <c:v>343.65529625950052</c:v>
                </c:pt>
                <c:pt idx="72">
                  <c:v>341.25619625950054</c:v>
                </c:pt>
                <c:pt idx="73">
                  <c:v>338.35717125950055</c:v>
                </c:pt>
                <c:pt idx="74">
                  <c:v>335.65799625950052</c:v>
                </c:pt>
                <c:pt idx="75">
                  <c:v>332.45889625950053</c:v>
                </c:pt>
                <c:pt idx="76">
                  <c:v>328.85987125950055</c:v>
                </c:pt>
                <c:pt idx="77">
                  <c:v>325.36069625950051</c:v>
                </c:pt>
                <c:pt idx="78">
                  <c:v>320.96159625950054</c:v>
                </c:pt>
                <c:pt idx="79">
                  <c:v>315.8625712595005</c:v>
                </c:pt>
                <c:pt idx="80">
                  <c:v>310.26339625950055</c:v>
                </c:pt>
                <c:pt idx="81">
                  <c:v>302.66437125950051</c:v>
                </c:pt>
                <c:pt idx="82">
                  <c:v>292.26527125950054</c:v>
                </c:pt>
                <c:pt idx="83">
                  <c:v>277.86609625950052</c:v>
                </c:pt>
                <c:pt idx="84">
                  <c:v>252.46692125950054</c:v>
                </c:pt>
                <c:pt idx="85">
                  <c:v>209.86759625950052</c:v>
                </c:pt>
                <c:pt idx="86">
                  <c:v>150.56827125950056</c:v>
                </c:pt>
                <c:pt idx="87">
                  <c:v>85.668871259500548</c:v>
                </c:pt>
                <c:pt idx="88">
                  <c:v>38.66924625950054</c:v>
                </c:pt>
                <c:pt idx="89">
                  <c:v>20.669321259500542</c:v>
                </c:pt>
                <c:pt idx="90">
                  <c:v>14.269246259500543</c:v>
                </c:pt>
                <c:pt idx="91">
                  <c:v>10.669321259500544</c:v>
                </c:pt>
                <c:pt idx="92">
                  <c:v>9.4693212595005427</c:v>
                </c:pt>
                <c:pt idx="93">
                  <c:v>9.4693212595005427</c:v>
                </c:pt>
                <c:pt idx="94">
                  <c:v>9.1693212595005438</c:v>
                </c:pt>
                <c:pt idx="95">
                  <c:v>9.1693212595005438</c:v>
                </c:pt>
                <c:pt idx="96">
                  <c:v>9.1693212595005438</c:v>
                </c:pt>
                <c:pt idx="97">
                  <c:v>9.1693212595005438</c:v>
                </c:pt>
                <c:pt idx="98">
                  <c:v>9.1693212595005438</c:v>
                </c:pt>
                <c:pt idx="99">
                  <c:v>2.1693212595005433</c:v>
                </c:pt>
              </c:numCache>
            </c:numRef>
          </c:xVal>
          <c:yVal>
            <c:numRef>
              <c:f>'STC計算（5～8ST）'!$D$7:$D$106</c:f>
              <c:numCache>
                <c:formatCode>General</c:formatCode>
                <c:ptCount val="100"/>
                <c:pt idx="0">
                  <c:v>0.59021064060803508</c:v>
                </c:pt>
                <c:pt idx="1">
                  <c:v>0.59021064060803508</c:v>
                </c:pt>
                <c:pt idx="2">
                  <c:v>0.70021064060803506</c:v>
                </c:pt>
                <c:pt idx="3">
                  <c:v>0.72021064060803508</c:v>
                </c:pt>
                <c:pt idx="4">
                  <c:v>0.75021064060803511</c:v>
                </c:pt>
                <c:pt idx="5">
                  <c:v>0.77021064060803501</c:v>
                </c:pt>
                <c:pt idx="6">
                  <c:v>0.80021064060803504</c:v>
                </c:pt>
                <c:pt idx="7">
                  <c:v>0.83021064060803507</c:v>
                </c:pt>
                <c:pt idx="8">
                  <c:v>0.86021064060803509</c:v>
                </c:pt>
                <c:pt idx="9">
                  <c:v>0.90021064060803513</c:v>
                </c:pt>
                <c:pt idx="10">
                  <c:v>0.94021064060803516</c:v>
                </c:pt>
                <c:pt idx="11">
                  <c:v>0.99021064060803499</c:v>
                </c:pt>
                <c:pt idx="12">
                  <c:v>1.0302106406080349</c:v>
                </c:pt>
                <c:pt idx="13">
                  <c:v>1.080210640608035</c:v>
                </c:pt>
                <c:pt idx="14">
                  <c:v>1.130210640608035</c:v>
                </c:pt>
                <c:pt idx="15">
                  <c:v>1.1902106406080351</c:v>
                </c:pt>
                <c:pt idx="16">
                  <c:v>1.2502106406080351</c:v>
                </c:pt>
                <c:pt idx="17">
                  <c:v>1.3002106406080349</c:v>
                </c:pt>
                <c:pt idx="18">
                  <c:v>1.370210640608035</c:v>
                </c:pt>
                <c:pt idx="19">
                  <c:v>1.4302106406080348</c:v>
                </c:pt>
                <c:pt idx="20">
                  <c:v>1.5002106406080351</c:v>
                </c:pt>
                <c:pt idx="21">
                  <c:v>1.5702106406080349</c:v>
                </c:pt>
                <c:pt idx="22">
                  <c:v>1.650210640608035</c:v>
                </c:pt>
                <c:pt idx="23">
                  <c:v>1.7202106406080349</c:v>
                </c:pt>
                <c:pt idx="24">
                  <c:v>1.8002106406080349</c:v>
                </c:pt>
                <c:pt idx="25">
                  <c:v>1.880210640608035</c:v>
                </c:pt>
                <c:pt idx="26">
                  <c:v>2.0202106406080347</c:v>
                </c:pt>
                <c:pt idx="27">
                  <c:v>2.0402106406080351</c:v>
                </c:pt>
                <c:pt idx="28">
                  <c:v>2.130210640608035</c:v>
                </c:pt>
                <c:pt idx="29">
                  <c:v>2.2102106406080351</c:v>
                </c:pt>
                <c:pt idx="30">
                  <c:v>2.3002106406080349</c:v>
                </c:pt>
                <c:pt idx="31">
                  <c:v>2.3902106406080348</c:v>
                </c:pt>
                <c:pt idx="32">
                  <c:v>2.4702106406080349</c:v>
                </c:pt>
                <c:pt idx="33">
                  <c:v>2.5702106406080349</c:v>
                </c:pt>
                <c:pt idx="34">
                  <c:v>2.670210640608035</c:v>
                </c:pt>
                <c:pt idx="35">
                  <c:v>2.7602106406080349</c:v>
                </c:pt>
                <c:pt idx="36">
                  <c:v>2.860210640608035</c:v>
                </c:pt>
                <c:pt idx="37">
                  <c:v>2.9602106406080351</c:v>
                </c:pt>
                <c:pt idx="38">
                  <c:v>3.0502106406080349</c:v>
                </c:pt>
                <c:pt idx="39">
                  <c:v>3.150210640608035</c:v>
                </c:pt>
                <c:pt idx="40">
                  <c:v>3.2502106406080351</c:v>
                </c:pt>
                <c:pt idx="41">
                  <c:v>3.3502106406080348</c:v>
                </c:pt>
                <c:pt idx="42">
                  <c:v>3.4602106406080351</c:v>
                </c:pt>
                <c:pt idx="43">
                  <c:v>3.5602106406080352</c:v>
                </c:pt>
                <c:pt idx="44">
                  <c:v>3.6602106406080348</c:v>
                </c:pt>
                <c:pt idx="45">
                  <c:v>3.7702106406080351</c:v>
                </c:pt>
                <c:pt idx="46">
                  <c:v>3.880210640608035</c:v>
                </c:pt>
                <c:pt idx="47">
                  <c:v>3.9802106406080355</c:v>
                </c:pt>
                <c:pt idx="48">
                  <c:v>4.1902106406080346</c:v>
                </c:pt>
                <c:pt idx="49">
                  <c:v>4.2002106406080344</c:v>
                </c:pt>
                <c:pt idx="50">
                  <c:v>4.3102106406080356</c:v>
                </c:pt>
                <c:pt idx="51">
                  <c:v>4.420210640608035</c:v>
                </c:pt>
                <c:pt idx="52">
                  <c:v>4.5302106406080345</c:v>
                </c:pt>
                <c:pt idx="53">
                  <c:v>4.6402106406080348</c:v>
                </c:pt>
                <c:pt idx="54">
                  <c:v>4.7502106406080351</c:v>
                </c:pt>
                <c:pt idx="55">
                  <c:v>4.8702106406080352</c:v>
                </c:pt>
                <c:pt idx="56">
                  <c:v>4.9802106406080346</c:v>
                </c:pt>
                <c:pt idx="57">
                  <c:v>5.090210640608035</c:v>
                </c:pt>
                <c:pt idx="58">
                  <c:v>5.2102106406080351</c:v>
                </c:pt>
                <c:pt idx="59">
                  <c:v>5.3202106406080354</c:v>
                </c:pt>
                <c:pt idx="60">
                  <c:v>5.4302106406080348</c:v>
                </c:pt>
                <c:pt idx="61">
                  <c:v>5.5502106406080349</c:v>
                </c:pt>
                <c:pt idx="62">
                  <c:v>5.6602106406080352</c:v>
                </c:pt>
                <c:pt idx="63">
                  <c:v>5.7802106406080354</c:v>
                </c:pt>
                <c:pt idx="64">
                  <c:v>5.9002106406080346</c:v>
                </c:pt>
                <c:pt idx="65">
                  <c:v>6.0102106406080349</c:v>
                </c:pt>
                <c:pt idx="66">
                  <c:v>6.130210640608035</c:v>
                </c:pt>
                <c:pt idx="67">
                  <c:v>6.2602106406080349</c:v>
                </c:pt>
                <c:pt idx="68">
                  <c:v>6.3702106406080352</c:v>
                </c:pt>
                <c:pt idx="69">
                  <c:v>6.4802106406080346</c:v>
                </c:pt>
                <c:pt idx="70">
                  <c:v>6.6102106406080345</c:v>
                </c:pt>
                <c:pt idx="71">
                  <c:v>6.7202106406080349</c:v>
                </c:pt>
                <c:pt idx="72">
                  <c:v>6.840210640608035</c:v>
                </c:pt>
                <c:pt idx="73">
                  <c:v>6.9702106406080349</c:v>
                </c:pt>
                <c:pt idx="74">
                  <c:v>7.0802106406080352</c:v>
                </c:pt>
                <c:pt idx="75">
                  <c:v>7.2002106406080353</c:v>
                </c:pt>
                <c:pt idx="76">
                  <c:v>7.3302106406080352</c:v>
                </c:pt>
                <c:pt idx="77">
                  <c:v>7.4402106406080346</c:v>
                </c:pt>
                <c:pt idx="78">
                  <c:v>7.5602106406080347</c:v>
                </c:pt>
                <c:pt idx="79">
                  <c:v>7.6902106406080346</c:v>
                </c:pt>
                <c:pt idx="80">
                  <c:v>7.8002106406080349</c:v>
                </c:pt>
                <c:pt idx="81">
                  <c:v>7.9302106406080348</c:v>
                </c:pt>
                <c:pt idx="82">
                  <c:v>8.0502106406080358</c:v>
                </c:pt>
                <c:pt idx="83">
                  <c:v>8.1602106406080352</c:v>
                </c:pt>
                <c:pt idx="84">
                  <c:v>8.2702106406080347</c:v>
                </c:pt>
                <c:pt idx="85">
                  <c:v>8.3602106406080345</c:v>
                </c:pt>
                <c:pt idx="86">
                  <c:v>8.4502106406080344</c:v>
                </c:pt>
                <c:pt idx="87">
                  <c:v>8.5302106406080362</c:v>
                </c:pt>
                <c:pt idx="88">
                  <c:v>8.5802106406080352</c:v>
                </c:pt>
                <c:pt idx="89">
                  <c:v>8.590210640608035</c:v>
                </c:pt>
                <c:pt idx="90">
                  <c:v>8.5802106406080352</c:v>
                </c:pt>
                <c:pt idx="91">
                  <c:v>8.590210640608035</c:v>
                </c:pt>
                <c:pt idx="92">
                  <c:v>8.590210640608035</c:v>
                </c:pt>
                <c:pt idx="93">
                  <c:v>8.590210640608035</c:v>
                </c:pt>
                <c:pt idx="94">
                  <c:v>8.590210640608035</c:v>
                </c:pt>
                <c:pt idx="95">
                  <c:v>8.590210640608035</c:v>
                </c:pt>
                <c:pt idx="96">
                  <c:v>8.590210640608035</c:v>
                </c:pt>
                <c:pt idx="97">
                  <c:v>8.590210640608035</c:v>
                </c:pt>
                <c:pt idx="98">
                  <c:v>8.590210640608035</c:v>
                </c:pt>
                <c:pt idx="99">
                  <c:v>8.590210640608035</c:v>
                </c:pt>
              </c:numCache>
            </c:numRef>
          </c:yVal>
          <c:smooth val="1"/>
        </c:ser>
        <c:ser>
          <c:idx val="10"/>
          <c:order val="6"/>
          <c:tx>
            <c:strRef>
              <c:f>'STC計算（5～8ST）'!$A$111</c:f>
              <c:strCache>
                <c:ptCount val="1"/>
                <c:pt idx="0">
                  <c:v>【STC換算】ST7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'STC計算（5～8ST）'!$H$7:$H$106</c:f>
              <c:numCache>
                <c:formatCode>General</c:formatCode>
                <c:ptCount val="100"/>
                <c:pt idx="0">
                  <c:v>410.60763146579802</c:v>
                </c:pt>
                <c:pt idx="1">
                  <c:v>410.60763146579802</c:v>
                </c:pt>
                <c:pt idx="2">
                  <c:v>409.40845646579805</c:v>
                </c:pt>
                <c:pt idx="3">
                  <c:v>409.40860646579807</c:v>
                </c:pt>
                <c:pt idx="4">
                  <c:v>409.10883146579806</c:v>
                </c:pt>
                <c:pt idx="5">
                  <c:v>408.80898146579801</c:v>
                </c:pt>
                <c:pt idx="6">
                  <c:v>408.80920646579801</c:v>
                </c:pt>
                <c:pt idx="7">
                  <c:v>408.509431465798</c:v>
                </c:pt>
                <c:pt idx="8">
                  <c:v>408.20973146579809</c:v>
                </c:pt>
                <c:pt idx="9">
                  <c:v>408.21003146579807</c:v>
                </c:pt>
                <c:pt idx="10">
                  <c:v>407.71033146579805</c:v>
                </c:pt>
                <c:pt idx="11">
                  <c:v>407.41063146579808</c:v>
                </c:pt>
                <c:pt idx="12">
                  <c:v>407.11100646579803</c:v>
                </c:pt>
                <c:pt idx="13">
                  <c:v>406.51138146579802</c:v>
                </c:pt>
                <c:pt idx="14">
                  <c:v>406.51175646579804</c:v>
                </c:pt>
                <c:pt idx="15">
                  <c:v>405.91213146579804</c:v>
                </c:pt>
                <c:pt idx="16">
                  <c:v>405.31258146579802</c:v>
                </c:pt>
                <c:pt idx="17">
                  <c:v>404.71303146579805</c:v>
                </c:pt>
                <c:pt idx="18">
                  <c:v>404.41348146579804</c:v>
                </c:pt>
                <c:pt idx="19">
                  <c:v>403.81400646579806</c:v>
                </c:pt>
                <c:pt idx="20">
                  <c:v>403.21445646579804</c:v>
                </c:pt>
                <c:pt idx="21">
                  <c:v>402.61498146579805</c:v>
                </c:pt>
                <c:pt idx="22">
                  <c:v>402.01558146579799</c:v>
                </c:pt>
                <c:pt idx="23">
                  <c:v>401.51610646579803</c:v>
                </c:pt>
                <c:pt idx="24">
                  <c:v>400.61670646579802</c:v>
                </c:pt>
                <c:pt idx="25">
                  <c:v>400.01730646579801</c:v>
                </c:pt>
                <c:pt idx="26">
                  <c:v>399.41790646579807</c:v>
                </c:pt>
                <c:pt idx="27">
                  <c:v>398.81850646579801</c:v>
                </c:pt>
                <c:pt idx="28">
                  <c:v>398.21918146579804</c:v>
                </c:pt>
                <c:pt idx="29">
                  <c:v>397.61978146579804</c:v>
                </c:pt>
                <c:pt idx="30">
                  <c:v>396.72045646579807</c:v>
                </c:pt>
                <c:pt idx="31">
                  <c:v>395.82113146579803</c:v>
                </c:pt>
                <c:pt idx="32">
                  <c:v>395.02180646579802</c:v>
                </c:pt>
                <c:pt idx="33">
                  <c:v>394.12255646579803</c:v>
                </c:pt>
                <c:pt idx="34">
                  <c:v>393.22323146579805</c:v>
                </c:pt>
                <c:pt idx="35">
                  <c:v>392.32390646579802</c:v>
                </c:pt>
                <c:pt idx="36">
                  <c:v>391.72465646579809</c:v>
                </c:pt>
                <c:pt idx="37">
                  <c:v>390.82540646579804</c:v>
                </c:pt>
                <c:pt idx="38">
                  <c:v>389.92615646579804</c:v>
                </c:pt>
                <c:pt idx="39">
                  <c:v>389.12690646579802</c:v>
                </c:pt>
                <c:pt idx="40">
                  <c:v>387.92765646579807</c:v>
                </c:pt>
                <c:pt idx="41">
                  <c:v>387.32840646579803</c:v>
                </c:pt>
                <c:pt idx="42">
                  <c:v>386.12915646579802</c:v>
                </c:pt>
                <c:pt idx="43">
                  <c:v>385.22998146579806</c:v>
                </c:pt>
                <c:pt idx="44">
                  <c:v>384.030731465798</c:v>
                </c:pt>
                <c:pt idx="45">
                  <c:v>383.13155646579804</c:v>
                </c:pt>
                <c:pt idx="46">
                  <c:v>381.73230646579805</c:v>
                </c:pt>
                <c:pt idx="47">
                  <c:v>380.83313146579803</c:v>
                </c:pt>
                <c:pt idx="48">
                  <c:v>379.73463146579809</c:v>
                </c:pt>
                <c:pt idx="49">
                  <c:v>378.73478146579805</c:v>
                </c:pt>
                <c:pt idx="50">
                  <c:v>377.53553146579804</c:v>
                </c:pt>
                <c:pt idx="51">
                  <c:v>376.43635646579804</c:v>
                </c:pt>
                <c:pt idx="52">
                  <c:v>374.93725646579804</c:v>
                </c:pt>
                <c:pt idx="53">
                  <c:v>374.03800646579799</c:v>
                </c:pt>
                <c:pt idx="54">
                  <c:v>372.53890646579799</c:v>
                </c:pt>
                <c:pt idx="55">
                  <c:v>371.03973146579801</c:v>
                </c:pt>
                <c:pt idx="56">
                  <c:v>369.94055646579807</c:v>
                </c:pt>
                <c:pt idx="57">
                  <c:v>368.74145646579808</c:v>
                </c:pt>
                <c:pt idx="58">
                  <c:v>366.94228146579803</c:v>
                </c:pt>
                <c:pt idx="59">
                  <c:v>365.74310646579806</c:v>
                </c:pt>
                <c:pt idx="60">
                  <c:v>364.34400646579803</c:v>
                </c:pt>
                <c:pt idx="61">
                  <c:v>362.84490646579803</c:v>
                </c:pt>
                <c:pt idx="62">
                  <c:v>361.04573146579804</c:v>
                </c:pt>
                <c:pt idx="63">
                  <c:v>359.54663146579804</c:v>
                </c:pt>
                <c:pt idx="64">
                  <c:v>357.54753146579804</c:v>
                </c:pt>
                <c:pt idx="65">
                  <c:v>356.34835646579802</c:v>
                </c:pt>
                <c:pt idx="66">
                  <c:v>354.24925646579806</c:v>
                </c:pt>
                <c:pt idx="67">
                  <c:v>352.15015646579803</c:v>
                </c:pt>
                <c:pt idx="68">
                  <c:v>350.45098146579807</c:v>
                </c:pt>
                <c:pt idx="69">
                  <c:v>348.35188146579804</c:v>
                </c:pt>
                <c:pt idx="70">
                  <c:v>346.05278146579803</c:v>
                </c:pt>
                <c:pt idx="71">
                  <c:v>343.65368146579806</c:v>
                </c:pt>
                <c:pt idx="72">
                  <c:v>341.25458146579808</c:v>
                </c:pt>
                <c:pt idx="73">
                  <c:v>338.95548146579807</c:v>
                </c:pt>
                <c:pt idx="74">
                  <c:v>336.25638146579809</c:v>
                </c:pt>
                <c:pt idx="75">
                  <c:v>333.05728146579804</c:v>
                </c:pt>
                <c:pt idx="76">
                  <c:v>329.75818146579809</c:v>
                </c:pt>
                <c:pt idx="77">
                  <c:v>326.25908146579809</c:v>
                </c:pt>
                <c:pt idx="78">
                  <c:v>322.05998146579805</c:v>
                </c:pt>
                <c:pt idx="79">
                  <c:v>317.36088146579806</c:v>
                </c:pt>
                <c:pt idx="80">
                  <c:v>312.361781465798</c:v>
                </c:pt>
                <c:pt idx="81">
                  <c:v>305.26268146579804</c:v>
                </c:pt>
                <c:pt idx="82">
                  <c:v>296.16365646579806</c:v>
                </c:pt>
                <c:pt idx="83">
                  <c:v>284.064481465798</c:v>
                </c:pt>
                <c:pt idx="84">
                  <c:v>263.36530646579803</c:v>
                </c:pt>
                <c:pt idx="85">
                  <c:v>228.46605646579806</c:v>
                </c:pt>
                <c:pt idx="86">
                  <c:v>175.96665646579805</c:v>
                </c:pt>
                <c:pt idx="87">
                  <c:v>109.26733146579805</c:v>
                </c:pt>
                <c:pt idx="88">
                  <c:v>53.467931465798038</c:v>
                </c:pt>
                <c:pt idx="89">
                  <c:v>26.06793146579804</c:v>
                </c:pt>
                <c:pt idx="90">
                  <c:v>15.667931465798045</c:v>
                </c:pt>
                <c:pt idx="91">
                  <c:v>11.867931465798044</c:v>
                </c:pt>
                <c:pt idx="92">
                  <c:v>9.4679314657980438</c:v>
                </c:pt>
                <c:pt idx="93">
                  <c:v>9.4679314657980438</c:v>
                </c:pt>
                <c:pt idx="94">
                  <c:v>9.4679314657980438</c:v>
                </c:pt>
                <c:pt idx="95">
                  <c:v>9.1679314657980449</c:v>
                </c:pt>
                <c:pt idx="96">
                  <c:v>9.1679314657980449</c:v>
                </c:pt>
                <c:pt idx="97">
                  <c:v>9.1679314657980449</c:v>
                </c:pt>
                <c:pt idx="98">
                  <c:v>9.1679314657980449</c:v>
                </c:pt>
                <c:pt idx="99">
                  <c:v>2.1679314657980453</c:v>
                </c:pt>
              </c:numCache>
            </c:numRef>
          </c:xVal>
          <c:yVal>
            <c:numRef>
              <c:f>'STC計算（5～8ST）'!$G$7:$G$106</c:f>
              <c:numCache>
                <c:formatCode>General</c:formatCode>
                <c:ptCount val="100"/>
                <c:pt idx="0">
                  <c:v>0.59364169381107523</c:v>
                </c:pt>
                <c:pt idx="1">
                  <c:v>0.59364169381107523</c:v>
                </c:pt>
                <c:pt idx="2">
                  <c:v>0.70364169381107522</c:v>
                </c:pt>
                <c:pt idx="3">
                  <c:v>0.72364169381107524</c:v>
                </c:pt>
                <c:pt idx="4">
                  <c:v>0.75364169381107526</c:v>
                </c:pt>
                <c:pt idx="5">
                  <c:v>0.77364169381107517</c:v>
                </c:pt>
                <c:pt idx="6">
                  <c:v>0.8036416938110752</c:v>
                </c:pt>
                <c:pt idx="7">
                  <c:v>0.83364169381107522</c:v>
                </c:pt>
                <c:pt idx="8">
                  <c:v>0.87364169381107526</c:v>
                </c:pt>
                <c:pt idx="9">
                  <c:v>0.91364169381107529</c:v>
                </c:pt>
                <c:pt idx="10">
                  <c:v>0.95364169381107511</c:v>
                </c:pt>
                <c:pt idx="11">
                  <c:v>0.99364169381107514</c:v>
                </c:pt>
                <c:pt idx="12">
                  <c:v>1.0436416938110751</c:v>
                </c:pt>
                <c:pt idx="13">
                  <c:v>1.0936416938110751</c:v>
                </c:pt>
                <c:pt idx="14">
                  <c:v>1.1436416938110752</c:v>
                </c:pt>
                <c:pt idx="15">
                  <c:v>1.1936416938110752</c:v>
                </c:pt>
                <c:pt idx="16">
                  <c:v>1.2536416938110753</c:v>
                </c:pt>
                <c:pt idx="17">
                  <c:v>1.3136416938110751</c:v>
                </c:pt>
                <c:pt idx="18">
                  <c:v>1.3736416938110751</c:v>
                </c:pt>
                <c:pt idx="19">
                  <c:v>1.4436416938110752</c:v>
                </c:pt>
                <c:pt idx="20">
                  <c:v>1.5036416938110753</c:v>
                </c:pt>
                <c:pt idx="21">
                  <c:v>1.5736416938110751</c:v>
                </c:pt>
                <c:pt idx="22">
                  <c:v>1.6536416938110752</c:v>
                </c:pt>
                <c:pt idx="23">
                  <c:v>1.723641693811075</c:v>
                </c:pt>
                <c:pt idx="24">
                  <c:v>1.8036416938110751</c:v>
                </c:pt>
                <c:pt idx="25">
                  <c:v>1.8836416938110752</c:v>
                </c:pt>
                <c:pt idx="26">
                  <c:v>1.9636416938110752</c:v>
                </c:pt>
                <c:pt idx="27">
                  <c:v>2.0436416938110753</c:v>
                </c:pt>
                <c:pt idx="28">
                  <c:v>2.1336416938110752</c:v>
                </c:pt>
                <c:pt idx="29">
                  <c:v>2.2136416938110752</c:v>
                </c:pt>
                <c:pt idx="30">
                  <c:v>2.3036416938110751</c:v>
                </c:pt>
                <c:pt idx="31">
                  <c:v>2.3936416938110749</c:v>
                </c:pt>
                <c:pt idx="32">
                  <c:v>2.4836416938110748</c:v>
                </c:pt>
                <c:pt idx="33">
                  <c:v>2.5836416938110753</c:v>
                </c:pt>
                <c:pt idx="34">
                  <c:v>2.6736416938110752</c:v>
                </c:pt>
                <c:pt idx="35">
                  <c:v>2.7636416938110751</c:v>
                </c:pt>
                <c:pt idx="36">
                  <c:v>2.8636416938110751</c:v>
                </c:pt>
                <c:pt idx="37">
                  <c:v>2.9636416938110752</c:v>
                </c:pt>
                <c:pt idx="38">
                  <c:v>3.0636416938110753</c:v>
                </c:pt>
                <c:pt idx="39">
                  <c:v>3.163641693811075</c:v>
                </c:pt>
                <c:pt idx="40">
                  <c:v>3.2636416938110751</c:v>
                </c:pt>
                <c:pt idx="41">
                  <c:v>3.3636416938110751</c:v>
                </c:pt>
                <c:pt idx="42">
                  <c:v>3.4636416938110752</c:v>
                </c:pt>
                <c:pt idx="43">
                  <c:v>3.5736416938110751</c:v>
                </c:pt>
                <c:pt idx="44">
                  <c:v>3.6736416938110752</c:v>
                </c:pt>
                <c:pt idx="45">
                  <c:v>3.7836416938110751</c:v>
                </c:pt>
                <c:pt idx="46">
                  <c:v>3.8836416938110752</c:v>
                </c:pt>
                <c:pt idx="47">
                  <c:v>3.9936416938110746</c:v>
                </c:pt>
                <c:pt idx="48">
                  <c:v>4.1936416938110757</c:v>
                </c:pt>
                <c:pt idx="49">
                  <c:v>4.2136416938110752</c:v>
                </c:pt>
                <c:pt idx="50">
                  <c:v>4.3136416938110749</c:v>
                </c:pt>
                <c:pt idx="51">
                  <c:v>4.4236416938110752</c:v>
                </c:pt>
                <c:pt idx="52">
                  <c:v>4.5436416938110753</c:v>
                </c:pt>
                <c:pt idx="53">
                  <c:v>4.6436416938110749</c:v>
                </c:pt>
                <c:pt idx="54">
                  <c:v>4.7636416938110751</c:v>
                </c:pt>
                <c:pt idx="55">
                  <c:v>4.8736416938110754</c:v>
                </c:pt>
                <c:pt idx="56">
                  <c:v>4.9836416938110748</c:v>
                </c:pt>
                <c:pt idx="57">
                  <c:v>5.1036416938110749</c:v>
                </c:pt>
                <c:pt idx="58">
                  <c:v>5.2136416938110752</c:v>
                </c:pt>
                <c:pt idx="59">
                  <c:v>5.3236416938110755</c:v>
                </c:pt>
                <c:pt idx="60">
                  <c:v>5.4436416938110748</c:v>
                </c:pt>
                <c:pt idx="61">
                  <c:v>5.5636416938110749</c:v>
                </c:pt>
                <c:pt idx="62">
                  <c:v>5.6736416938110752</c:v>
                </c:pt>
                <c:pt idx="63">
                  <c:v>5.7936416938110753</c:v>
                </c:pt>
                <c:pt idx="64">
                  <c:v>5.9136416938110754</c:v>
                </c:pt>
                <c:pt idx="65">
                  <c:v>6.0236416938110748</c:v>
                </c:pt>
                <c:pt idx="66">
                  <c:v>6.1436416938110749</c:v>
                </c:pt>
                <c:pt idx="67">
                  <c:v>6.2636416938110751</c:v>
                </c:pt>
                <c:pt idx="68">
                  <c:v>6.3736416938110754</c:v>
                </c:pt>
                <c:pt idx="69">
                  <c:v>6.4936416938110755</c:v>
                </c:pt>
                <c:pt idx="70">
                  <c:v>6.6136416938110747</c:v>
                </c:pt>
                <c:pt idx="71">
                  <c:v>6.7336416938110748</c:v>
                </c:pt>
                <c:pt idx="72">
                  <c:v>6.8536416938110749</c:v>
                </c:pt>
                <c:pt idx="73">
                  <c:v>6.973641693811075</c:v>
                </c:pt>
                <c:pt idx="74">
                  <c:v>7.0936416938110751</c:v>
                </c:pt>
                <c:pt idx="75">
                  <c:v>7.2136416938110752</c:v>
                </c:pt>
                <c:pt idx="76">
                  <c:v>7.3336416938110753</c:v>
                </c:pt>
                <c:pt idx="77">
                  <c:v>7.4536416938110754</c:v>
                </c:pt>
                <c:pt idx="78">
                  <c:v>7.5736416938110755</c:v>
                </c:pt>
                <c:pt idx="79">
                  <c:v>7.6936416938110748</c:v>
                </c:pt>
                <c:pt idx="80">
                  <c:v>7.8136416938110749</c:v>
                </c:pt>
                <c:pt idx="81">
                  <c:v>7.9336416938110759</c:v>
                </c:pt>
                <c:pt idx="82">
                  <c:v>8.0636416938110749</c:v>
                </c:pt>
                <c:pt idx="83">
                  <c:v>8.1736416938110743</c:v>
                </c:pt>
                <c:pt idx="84">
                  <c:v>8.2836416938110755</c:v>
                </c:pt>
                <c:pt idx="85">
                  <c:v>8.3836416938110752</c:v>
                </c:pt>
                <c:pt idx="86">
                  <c:v>8.4636416938110752</c:v>
                </c:pt>
                <c:pt idx="87">
                  <c:v>8.5536416938110751</c:v>
                </c:pt>
                <c:pt idx="88">
                  <c:v>8.6336416938110752</c:v>
                </c:pt>
                <c:pt idx="89">
                  <c:v>8.6336416938110752</c:v>
                </c:pt>
                <c:pt idx="90">
                  <c:v>8.6336416938110752</c:v>
                </c:pt>
                <c:pt idx="91">
                  <c:v>8.6336416938110752</c:v>
                </c:pt>
                <c:pt idx="92">
                  <c:v>8.6336416938110752</c:v>
                </c:pt>
                <c:pt idx="93">
                  <c:v>8.6336416938110752</c:v>
                </c:pt>
                <c:pt idx="94">
                  <c:v>8.6336416938110752</c:v>
                </c:pt>
                <c:pt idx="95">
                  <c:v>8.6336416938110752</c:v>
                </c:pt>
                <c:pt idx="96">
                  <c:v>8.6336416938110752</c:v>
                </c:pt>
                <c:pt idx="97">
                  <c:v>8.6336416938110752</c:v>
                </c:pt>
                <c:pt idx="98">
                  <c:v>8.6336416938110752</c:v>
                </c:pt>
                <c:pt idx="99">
                  <c:v>8.6336416938110752</c:v>
                </c:pt>
              </c:numCache>
            </c:numRef>
          </c:yVal>
          <c:smooth val="1"/>
        </c:ser>
        <c:ser>
          <c:idx val="11"/>
          <c:order val="7"/>
          <c:tx>
            <c:strRef>
              <c:f>'STC計算（5～8ST）'!$A$112</c:f>
              <c:strCache>
                <c:ptCount val="1"/>
                <c:pt idx="0">
                  <c:v>【STC換算】ST8</c:v>
                </c:pt>
              </c:strCache>
            </c:strRef>
          </c:tx>
          <c:spPr>
            <a:ln w="12700">
              <a:solidFill>
                <a:schemeClr val="bg1">
                  <a:lumMod val="75000"/>
                </a:schemeClr>
              </a:solidFill>
              <a:prstDash val="sysDot"/>
            </a:ln>
          </c:spPr>
          <c:marker>
            <c:symbol val="none"/>
          </c:marker>
          <c:xVal>
            <c:numRef>
              <c:f>'STC計算（5～8ST）'!$K$7:$K$106</c:f>
              <c:numCache>
                <c:formatCode>General</c:formatCode>
                <c:ptCount val="100"/>
                <c:pt idx="0">
                  <c:v>415.30932125950051</c:v>
                </c:pt>
                <c:pt idx="1">
                  <c:v>415.30932125950051</c:v>
                </c:pt>
                <c:pt idx="2">
                  <c:v>414.41022125950053</c:v>
                </c:pt>
                <c:pt idx="3">
                  <c:v>414.11037125950054</c:v>
                </c:pt>
                <c:pt idx="4">
                  <c:v>414.11052125950056</c:v>
                </c:pt>
                <c:pt idx="5">
                  <c:v>413.91067125950053</c:v>
                </c:pt>
                <c:pt idx="6">
                  <c:v>413.61089625950052</c:v>
                </c:pt>
                <c:pt idx="7">
                  <c:v>413.31119625950055</c:v>
                </c:pt>
                <c:pt idx="8">
                  <c:v>413.01142125950054</c:v>
                </c:pt>
                <c:pt idx="9">
                  <c:v>412.71172125950056</c:v>
                </c:pt>
                <c:pt idx="10">
                  <c:v>412.41202125950053</c:v>
                </c:pt>
                <c:pt idx="11">
                  <c:v>412.11232125950056</c:v>
                </c:pt>
                <c:pt idx="12">
                  <c:v>411.5126962595005</c:v>
                </c:pt>
                <c:pt idx="13">
                  <c:v>411.21307125950057</c:v>
                </c:pt>
                <c:pt idx="14">
                  <c:v>410.91344625950052</c:v>
                </c:pt>
                <c:pt idx="15">
                  <c:v>410.31382125950051</c:v>
                </c:pt>
                <c:pt idx="16">
                  <c:v>409.71427125950055</c:v>
                </c:pt>
                <c:pt idx="17">
                  <c:v>409.41472125950054</c:v>
                </c:pt>
                <c:pt idx="18">
                  <c:v>408.81517125950052</c:v>
                </c:pt>
                <c:pt idx="19">
                  <c:v>408.21569625950053</c:v>
                </c:pt>
                <c:pt idx="20">
                  <c:v>407.91622125950056</c:v>
                </c:pt>
                <c:pt idx="21">
                  <c:v>407.11674625950053</c:v>
                </c:pt>
                <c:pt idx="22">
                  <c:v>406.51727125950049</c:v>
                </c:pt>
                <c:pt idx="23">
                  <c:v>405.91787125950054</c:v>
                </c:pt>
                <c:pt idx="24">
                  <c:v>405.01839625950049</c:v>
                </c:pt>
                <c:pt idx="25">
                  <c:v>404.71899625950056</c:v>
                </c:pt>
                <c:pt idx="26">
                  <c:v>403.81959625950054</c:v>
                </c:pt>
                <c:pt idx="27">
                  <c:v>403.22027125950058</c:v>
                </c:pt>
                <c:pt idx="28">
                  <c:v>402.32094625950054</c:v>
                </c:pt>
                <c:pt idx="29">
                  <c:v>401.72154625950054</c:v>
                </c:pt>
                <c:pt idx="30">
                  <c:v>400.92214625950055</c:v>
                </c:pt>
                <c:pt idx="31">
                  <c:v>400.0228962595005</c:v>
                </c:pt>
                <c:pt idx="32">
                  <c:v>399.42349625950055</c:v>
                </c:pt>
                <c:pt idx="33">
                  <c:v>398.5242462595005</c:v>
                </c:pt>
                <c:pt idx="34">
                  <c:v>397.62499625950051</c:v>
                </c:pt>
                <c:pt idx="35">
                  <c:v>396.42559625950054</c:v>
                </c:pt>
                <c:pt idx="36">
                  <c:v>395.8263462595005</c:v>
                </c:pt>
                <c:pt idx="37">
                  <c:v>395.02717125950051</c:v>
                </c:pt>
                <c:pt idx="38">
                  <c:v>394.12784625950053</c:v>
                </c:pt>
                <c:pt idx="39">
                  <c:v>392.92859625950052</c:v>
                </c:pt>
                <c:pt idx="40">
                  <c:v>392.02942125950051</c:v>
                </c:pt>
                <c:pt idx="41">
                  <c:v>391.13009625950053</c:v>
                </c:pt>
                <c:pt idx="42">
                  <c:v>389.93092125950056</c:v>
                </c:pt>
                <c:pt idx="43">
                  <c:v>389.13167125950054</c:v>
                </c:pt>
                <c:pt idx="44">
                  <c:v>388.23242125950054</c:v>
                </c:pt>
                <c:pt idx="45">
                  <c:v>387.03324625950052</c:v>
                </c:pt>
                <c:pt idx="46">
                  <c:v>385.83407125950055</c:v>
                </c:pt>
                <c:pt idx="47">
                  <c:v>384.63482125950054</c:v>
                </c:pt>
                <c:pt idx="48">
                  <c:v>383.43639625950055</c:v>
                </c:pt>
                <c:pt idx="49">
                  <c:v>382.33647125950051</c:v>
                </c:pt>
                <c:pt idx="50">
                  <c:v>381.43729625950056</c:v>
                </c:pt>
                <c:pt idx="51">
                  <c:v>380.23812125950053</c:v>
                </c:pt>
                <c:pt idx="52">
                  <c:v>378.73902125950053</c:v>
                </c:pt>
                <c:pt idx="53">
                  <c:v>377.53977125950053</c:v>
                </c:pt>
                <c:pt idx="54">
                  <c:v>376.44059625950052</c:v>
                </c:pt>
                <c:pt idx="55">
                  <c:v>374.94149625950052</c:v>
                </c:pt>
                <c:pt idx="56">
                  <c:v>373.74232125950056</c:v>
                </c:pt>
                <c:pt idx="57">
                  <c:v>371.94322125950055</c:v>
                </c:pt>
                <c:pt idx="58">
                  <c:v>370.54404625950053</c:v>
                </c:pt>
                <c:pt idx="59">
                  <c:v>369.0448712595005</c:v>
                </c:pt>
                <c:pt idx="60">
                  <c:v>367.84577125950051</c:v>
                </c:pt>
                <c:pt idx="61">
                  <c:v>366.0466712595005</c:v>
                </c:pt>
                <c:pt idx="62">
                  <c:v>364.54749625950052</c:v>
                </c:pt>
                <c:pt idx="63">
                  <c:v>362.54832125950054</c:v>
                </c:pt>
                <c:pt idx="64">
                  <c:v>361.04922125950048</c:v>
                </c:pt>
                <c:pt idx="65">
                  <c:v>359.25012125950053</c:v>
                </c:pt>
                <c:pt idx="66">
                  <c:v>357.55094625950051</c:v>
                </c:pt>
                <c:pt idx="67">
                  <c:v>355.45192125950052</c:v>
                </c:pt>
                <c:pt idx="68">
                  <c:v>353.35274625950052</c:v>
                </c:pt>
                <c:pt idx="69">
                  <c:v>351.35364625950052</c:v>
                </c:pt>
                <c:pt idx="70">
                  <c:v>348.95454625950055</c:v>
                </c:pt>
                <c:pt idx="71">
                  <c:v>346.55537125950053</c:v>
                </c:pt>
                <c:pt idx="72">
                  <c:v>343.95634625950055</c:v>
                </c:pt>
                <c:pt idx="73">
                  <c:v>341.25724625950056</c:v>
                </c:pt>
                <c:pt idx="74">
                  <c:v>338.65807125950056</c:v>
                </c:pt>
                <c:pt idx="75">
                  <c:v>335.05904625950052</c:v>
                </c:pt>
                <c:pt idx="76">
                  <c:v>331.55994625950052</c:v>
                </c:pt>
                <c:pt idx="77">
                  <c:v>327.66077125950051</c:v>
                </c:pt>
                <c:pt idx="78">
                  <c:v>323.26174625950057</c:v>
                </c:pt>
                <c:pt idx="79">
                  <c:v>317.96264625950056</c:v>
                </c:pt>
                <c:pt idx="80">
                  <c:v>311.76347125950053</c:v>
                </c:pt>
                <c:pt idx="81">
                  <c:v>303.16444625950055</c:v>
                </c:pt>
                <c:pt idx="82">
                  <c:v>290.26534625950057</c:v>
                </c:pt>
                <c:pt idx="83">
                  <c:v>272.46617125950053</c:v>
                </c:pt>
                <c:pt idx="84">
                  <c:v>241.76692125950055</c:v>
                </c:pt>
                <c:pt idx="85">
                  <c:v>193.36767125950053</c:v>
                </c:pt>
                <c:pt idx="86">
                  <c:v>137.56834625950054</c:v>
                </c:pt>
                <c:pt idx="87">
                  <c:v>79.769021259500548</c:v>
                </c:pt>
                <c:pt idx="88">
                  <c:v>35.469321259500539</c:v>
                </c:pt>
                <c:pt idx="89">
                  <c:v>19.269246259500544</c:v>
                </c:pt>
                <c:pt idx="90">
                  <c:v>13.669171259500542</c:v>
                </c:pt>
                <c:pt idx="91">
                  <c:v>10.069321259500544</c:v>
                </c:pt>
                <c:pt idx="92">
                  <c:v>9.1693212595005438</c:v>
                </c:pt>
                <c:pt idx="93">
                  <c:v>9.1693212595005438</c:v>
                </c:pt>
                <c:pt idx="94">
                  <c:v>9.1693212595005438</c:v>
                </c:pt>
                <c:pt idx="95">
                  <c:v>9.1693212595005438</c:v>
                </c:pt>
                <c:pt idx="96">
                  <c:v>9.1693212595005438</c:v>
                </c:pt>
                <c:pt idx="97">
                  <c:v>9.1693212595005438</c:v>
                </c:pt>
                <c:pt idx="98">
                  <c:v>9.1693212595005438</c:v>
                </c:pt>
                <c:pt idx="99">
                  <c:v>2.1693212595005433</c:v>
                </c:pt>
              </c:numCache>
            </c:numRef>
          </c:xVal>
          <c:yVal>
            <c:numRef>
              <c:f>'STC計算（5～8ST）'!$J$7:$J$106</c:f>
              <c:numCache>
                <c:formatCode>General</c:formatCode>
                <c:ptCount val="100"/>
                <c:pt idx="0">
                  <c:v>0.59021064060803508</c:v>
                </c:pt>
                <c:pt idx="1">
                  <c:v>0.59021064060803508</c:v>
                </c:pt>
                <c:pt idx="2">
                  <c:v>0.71021064060803507</c:v>
                </c:pt>
                <c:pt idx="3">
                  <c:v>0.73021064060803509</c:v>
                </c:pt>
                <c:pt idx="4">
                  <c:v>0.75021064060803511</c:v>
                </c:pt>
                <c:pt idx="5">
                  <c:v>0.77021064060803501</c:v>
                </c:pt>
                <c:pt idx="6">
                  <c:v>0.80021064060803504</c:v>
                </c:pt>
                <c:pt idx="7">
                  <c:v>0.84021064060803508</c:v>
                </c:pt>
                <c:pt idx="8">
                  <c:v>0.8702106406080351</c:v>
                </c:pt>
                <c:pt idx="9">
                  <c:v>0.91021064060803514</c:v>
                </c:pt>
                <c:pt idx="10">
                  <c:v>0.95021064060803495</c:v>
                </c:pt>
                <c:pt idx="11">
                  <c:v>0.99021064060803499</c:v>
                </c:pt>
                <c:pt idx="12">
                  <c:v>1.0402106406080349</c:v>
                </c:pt>
                <c:pt idx="13">
                  <c:v>1.090210640608035</c:v>
                </c:pt>
                <c:pt idx="14">
                  <c:v>1.140210640608035</c:v>
                </c:pt>
                <c:pt idx="15">
                  <c:v>1.1902106406080351</c:v>
                </c:pt>
                <c:pt idx="16">
                  <c:v>1.2502106406080351</c:v>
                </c:pt>
                <c:pt idx="17">
                  <c:v>1.3102106406080349</c:v>
                </c:pt>
                <c:pt idx="18">
                  <c:v>1.370210640608035</c:v>
                </c:pt>
                <c:pt idx="19">
                  <c:v>1.4402106406080351</c:v>
                </c:pt>
                <c:pt idx="20">
                  <c:v>1.5102106406080349</c:v>
                </c:pt>
                <c:pt idx="21">
                  <c:v>1.580210640608035</c:v>
                </c:pt>
                <c:pt idx="22">
                  <c:v>1.650210640608035</c:v>
                </c:pt>
                <c:pt idx="23">
                  <c:v>1.7302106406080349</c:v>
                </c:pt>
                <c:pt idx="24">
                  <c:v>1.8002106406080349</c:v>
                </c:pt>
                <c:pt idx="25">
                  <c:v>1.880210640608035</c:v>
                </c:pt>
                <c:pt idx="26">
                  <c:v>1.9602106406080351</c:v>
                </c:pt>
                <c:pt idx="27">
                  <c:v>2.0502106406080349</c:v>
                </c:pt>
                <c:pt idx="28">
                  <c:v>2.1402106406080348</c:v>
                </c:pt>
                <c:pt idx="29">
                  <c:v>2.2202106406080349</c:v>
                </c:pt>
                <c:pt idx="30">
                  <c:v>2.3002106406080349</c:v>
                </c:pt>
                <c:pt idx="31">
                  <c:v>2.400210640608035</c:v>
                </c:pt>
                <c:pt idx="32">
                  <c:v>2.4802106406080346</c:v>
                </c:pt>
                <c:pt idx="33">
                  <c:v>2.5802106406080352</c:v>
                </c:pt>
                <c:pt idx="34">
                  <c:v>2.6802106406080348</c:v>
                </c:pt>
                <c:pt idx="35">
                  <c:v>2.7602106406080349</c:v>
                </c:pt>
                <c:pt idx="36">
                  <c:v>2.860210640608035</c:v>
                </c:pt>
                <c:pt idx="37">
                  <c:v>2.9702106406080349</c:v>
                </c:pt>
                <c:pt idx="38">
                  <c:v>3.0602106406080352</c:v>
                </c:pt>
                <c:pt idx="39">
                  <c:v>3.1602106406080348</c:v>
                </c:pt>
                <c:pt idx="40">
                  <c:v>3.2702106406080351</c:v>
                </c:pt>
                <c:pt idx="41">
                  <c:v>3.360210640608035</c:v>
                </c:pt>
                <c:pt idx="42">
                  <c:v>3.4702106406080349</c:v>
                </c:pt>
                <c:pt idx="43">
                  <c:v>3.5702106406080349</c:v>
                </c:pt>
                <c:pt idx="44">
                  <c:v>3.670210640608035</c:v>
                </c:pt>
                <c:pt idx="45">
                  <c:v>3.7802106406080349</c:v>
                </c:pt>
                <c:pt idx="46">
                  <c:v>3.8902106406080348</c:v>
                </c:pt>
                <c:pt idx="47">
                  <c:v>3.9902106406080353</c:v>
                </c:pt>
                <c:pt idx="48">
                  <c:v>4.2002106406080344</c:v>
                </c:pt>
                <c:pt idx="49">
                  <c:v>4.2102106406080351</c:v>
                </c:pt>
                <c:pt idx="50">
                  <c:v>4.3202106406080354</c:v>
                </c:pt>
                <c:pt idx="51">
                  <c:v>4.4302106406080348</c:v>
                </c:pt>
                <c:pt idx="52">
                  <c:v>4.5502106406080349</c:v>
                </c:pt>
                <c:pt idx="53">
                  <c:v>4.6502106406080346</c:v>
                </c:pt>
                <c:pt idx="54">
                  <c:v>4.7602106406080349</c:v>
                </c:pt>
                <c:pt idx="55">
                  <c:v>4.880210640608035</c:v>
                </c:pt>
                <c:pt idx="56">
                  <c:v>4.9902106406080353</c:v>
                </c:pt>
                <c:pt idx="57">
                  <c:v>5.1102106406080345</c:v>
                </c:pt>
                <c:pt idx="58">
                  <c:v>5.2202106406080349</c:v>
                </c:pt>
                <c:pt idx="59">
                  <c:v>5.3302106406080352</c:v>
                </c:pt>
                <c:pt idx="60">
                  <c:v>5.4502106406080353</c:v>
                </c:pt>
                <c:pt idx="61">
                  <c:v>5.5702106406080354</c:v>
                </c:pt>
                <c:pt idx="62">
                  <c:v>5.6802106406080348</c:v>
                </c:pt>
                <c:pt idx="63">
                  <c:v>5.7902106406080351</c:v>
                </c:pt>
                <c:pt idx="64">
                  <c:v>5.9102106406080352</c:v>
                </c:pt>
                <c:pt idx="65">
                  <c:v>6.0302106406080354</c:v>
                </c:pt>
                <c:pt idx="66">
                  <c:v>6.1402106406080348</c:v>
                </c:pt>
                <c:pt idx="67">
                  <c:v>6.2702106406080347</c:v>
                </c:pt>
                <c:pt idx="68">
                  <c:v>6.380210640608035</c:v>
                </c:pt>
                <c:pt idx="69">
                  <c:v>6.5002106406080351</c:v>
                </c:pt>
                <c:pt idx="70">
                  <c:v>6.6202106406080352</c:v>
                </c:pt>
                <c:pt idx="71">
                  <c:v>6.7302106406080346</c:v>
                </c:pt>
                <c:pt idx="72">
                  <c:v>6.8602106406080345</c:v>
                </c:pt>
                <c:pt idx="73">
                  <c:v>6.9802106406080346</c:v>
                </c:pt>
                <c:pt idx="74">
                  <c:v>7.090210640608035</c:v>
                </c:pt>
                <c:pt idx="75">
                  <c:v>7.2202106406080349</c:v>
                </c:pt>
                <c:pt idx="76">
                  <c:v>7.340210640608035</c:v>
                </c:pt>
                <c:pt idx="77">
                  <c:v>7.4502106406080353</c:v>
                </c:pt>
                <c:pt idx="78">
                  <c:v>7.5802106406080352</c:v>
                </c:pt>
                <c:pt idx="79">
                  <c:v>7.7002106406080353</c:v>
                </c:pt>
                <c:pt idx="80">
                  <c:v>7.8102106406080347</c:v>
                </c:pt>
                <c:pt idx="81">
                  <c:v>7.9402106406080346</c:v>
                </c:pt>
                <c:pt idx="82">
                  <c:v>8.0602106406080338</c:v>
                </c:pt>
                <c:pt idx="83">
                  <c:v>8.170210640608035</c:v>
                </c:pt>
                <c:pt idx="84">
                  <c:v>8.2702106406080347</c:v>
                </c:pt>
                <c:pt idx="85">
                  <c:v>8.3702106406080361</c:v>
                </c:pt>
                <c:pt idx="86">
                  <c:v>8.460210640608036</c:v>
                </c:pt>
                <c:pt idx="87">
                  <c:v>8.5502106406080358</c:v>
                </c:pt>
                <c:pt idx="88">
                  <c:v>8.590210640608035</c:v>
                </c:pt>
                <c:pt idx="89">
                  <c:v>8.5802106406080352</c:v>
                </c:pt>
                <c:pt idx="90">
                  <c:v>8.5702106406080354</c:v>
                </c:pt>
                <c:pt idx="91">
                  <c:v>8.590210640608035</c:v>
                </c:pt>
                <c:pt idx="92">
                  <c:v>8.590210640608035</c:v>
                </c:pt>
                <c:pt idx="93">
                  <c:v>8.590210640608035</c:v>
                </c:pt>
                <c:pt idx="94">
                  <c:v>8.590210640608035</c:v>
                </c:pt>
                <c:pt idx="95">
                  <c:v>8.590210640608035</c:v>
                </c:pt>
                <c:pt idx="96">
                  <c:v>8.590210640608035</c:v>
                </c:pt>
                <c:pt idx="97">
                  <c:v>8.590210640608035</c:v>
                </c:pt>
                <c:pt idx="98">
                  <c:v>8.590210640608035</c:v>
                </c:pt>
                <c:pt idx="99">
                  <c:v>8.590210640608035</c:v>
                </c:pt>
              </c:numCache>
            </c:numRef>
          </c:yVal>
          <c:smooth val="1"/>
        </c:ser>
        <c:ser>
          <c:idx val="4"/>
          <c:order val="8"/>
          <c:tx>
            <c:strRef>
              <c:f>'STC計算（1～4ST)'!$A$113</c:f>
              <c:strCache>
                <c:ptCount val="1"/>
                <c:pt idx="0">
                  <c:v>【実測】ST1</c:v>
                </c:pt>
              </c:strCache>
            </c:strRef>
          </c:tx>
          <c:spPr>
            <a:ln w="254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Ref>
              <c:f>'DATA（1～4ST）'!$C$7:$C$106</c:f>
              <c:numCache>
                <c:formatCode>General</c:formatCode>
                <c:ptCount val="100"/>
                <c:pt idx="0">
                  <c:v>412.9</c:v>
                </c:pt>
                <c:pt idx="1">
                  <c:v>412.9</c:v>
                </c:pt>
                <c:pt idx="2">
                  <c:v>411.8</c:v>
                </c:pt>
                <c:pt idx="3">
                  <c:v>411.5</c:v>
                </c:pt>
                <c:pt idx="4">
                  <c:v>411.5</c:v>
                </c:pt>
                <c:pt idx="5">
                  <c:v>411.2</c:v>
                </c:pt>
                <c:pt idx="6">
                  <c:v>410.9</c:v>
                </c:pt>
                <c:pt idx="7">
                  <c:v>410.6</c:v>
                </c:pt>
                <c:pt idx="8">
                  <c:v>410.3</c:v>
                </c:pt>
                <c:pt idx="9">
                  <c:v>410</c:v>
                </c:pt>
                <c:pt idx="10">
                  <c:v>409.7</c:v>
                </c:pt>
                <c:pt idx="11">
                  <c:v>409.4</c:v>
                </c:pt>
                <c:pt idx="12">
                  <c:v>409.1</c:v>
                </c:pt>
                <c:pt idx="13">
                  <c:v>408.5</c:v>
                </c:pt>
                <c:pt idx="14">
                  <c:v>408.2</c:v>
                </c:pt>
                <c:pt idx="15">
                  <c:v>407.6</c:v>
                </c:pt>
                <c:pt idx="16">
                  <c:v>407</c:v>
                </c:pt>
                <c:pt idx="17">
                  <c:v>406.7</c:v>
                </c:pt>
                <c:pt idx="18">
                  <c:v>406.1</c:v>
                </c:pt>
                <c:pt idx="19">
                  <c:v>405.6</c:v>
                </c:pt>
                <c:pt idx="20">
                  <c:v>405</c:v>
                </c:pt>
                <c:pt idx="21">
                  <c:v>404.4</c:v>
                </c:pt>
                <c:pt idx="22">
                  <c:v>403.8</c:v>
                </c:pt>
                <c:pt idx="23">
                  <c:v>403.2</c:v>
                </c:pt>
                <c:pt idx="24">
                  <c:v>402.6</c:v>
                </c:pt>
                <c:pt idx="25">
                  <c:v>401.7</c:v>
                </c:pt>
                <c:pt idx="26">
                  <c:v>401.1</c:v>
                </c:pt>
                <c:pt idx="27">
                  <c:v>400.2</c:v>
                </c:pt>
                <c:pt idx="28">
                  <c:v>399.6</c:v>
                </c:pt>
                <c:pt idx="29">
                  <c:v>399.1</c:v>
                </c:pt>
                <c:pt idx="30">
                  <c:v>398.2</c:v>
                </c:pt>
                <c:pt idx="31">
                  <c:v>397.3</c:v>
                </c:pt>
                <c:pt idx="32">
                  <c:v>396.7</c:v>
                </c:pt>
                <c:pt idx="33">
                  <c:v>395.8</c:v>
                </c:pt>
                <c:pt idx="34">
                  <c:v>394.9</c:v>
                </c:pt>
                <c:pt idx="35">
                  <c:v>394</c:v>
                </c:pt>
                <c:pt idx="36">
                  <c:v>393.2</c:v>
                </c:pt>
                <c:pt idx="37">
                  <c:v>392.3</c:v>
                </c:pt>
                <c:pt idx="38">
                  <c:v>391.4</c:v>
                </c:pt>
                <c:pt idx="39">
                  <c:v>390.2</c:v>
                </c:pt>
                <c:pt idx="40">
                  <c:v>389.3</c:v>
                </c:pt>
                <c:pt idx="41">
                  <c:v>388.4</c:v>
                </c:pt>
                <c:pt idx="42">
                  <c:v>387.5</c:v>
                </c:pt>
                <c:pt idx="43">
                  <c:v>386.4</c:v>
                </c:pt>
                <c:pt idx="44">
                  <c:v>385.5</c:v>
                </c:pt>
                <c:pt idx="45">
                  <c:v>384.3</c:v>
                </c:pt>
                <c:pt idx="46">
                  <c:v>383.1</c:v>
                </c:pt>
                <c:pt idx="47">
                  <c:v>381.9</c:v>
                </c:pt>
                <c:pt idx="48">
                  <c:v>380.8</c:v>
                </c:pt>
                <c:pt idx="49">
                  <c:v>379.6</c:v>
                </c:pt>
                <c:pt idx="50">
                  <c:v>378.4</c:v>
                </c:pt>
                <c:pt idx="51">
                  <c:v>377.2</c:v>
                </c:pt>
                <c:pt idx="52">
                  <c:v>376</c:v>
                </c:pt>
                <c:pt idx="53">
                  <c:v>374.8</c:v>
                </c:pt>
                <c:pt idx="54">
                  <c:v>373.4</c:v>
                </c:pt>
                <c:pt idx="55">
                  <c:v>372.2</c:v>
                </c:pt>
                <c:pt idx="56">
                  <c:v>371</c:v>
                </c:pt>
                <c:pt idx="57">
                  <c:v>369.5</c:v>
                </c:pt>
                <c:pt idx="58">
                  <c:v>368.1</c:v>
                </c:pt>
                <c:pt idx="59">
                  <c:v>366.6</c:v>
                </c:pt>
                <c:pt idx="60">
                  <c:v>364.8</c:v>
                </c:pt>
                <c:pt idx="61">
                  <c:v>363.3</c:v>
                </c:pt>
                <c:pt idx="62">
                  <c:v>361.9</c:v>
                </c:pt>
                <c:pt idx="63">
                  <c:v>360.1</c:v>
                </c:pt>
                <c:pt idx="64">
                  <c:v>358.3</c:v>
                </c:pt>
                <c:pt idx="65">
                  <c:v>356.5</c:v>
                </c:pt>
                <c:pt idx="66">
                  <c:v>354.8</c:v>
                </c:pt>
                <c:pt idx="67">
                  <c:v>352.7</c:v>
                </c:pt>
                <c:pt idx="68">
                  <c:v>350.6</c:v>
                </c:pt>
                <c:pt idx="69">
                  <c:v>348.3</c:v>
                </c:pt>
                <c:pt idx="70">
                  <c:v>345.9</c:v>
                </c:pt>
                <c:pt idx="71">
                  <c:v>343.9</c:v>
                </c:pt>
                <c:pt idx="72">
                  <c:v>341.2</c:v>
                </c:pt>
                <c:pt idx="73">
                  <c:v>338.2</c:v>
                </c:pt>
                <c:pt idx="74">
                  <c:v>335.6</c:v>
                </c:pt>
                <c:pt idx="75">
                  <c:v>332.3</c:v>
                </c:pt>
                <c:pt idx="76">
                  <c:v>328.8</c:v>
                </c:pt>
                <c:pt idx="77">
                  <c:v>325</c:v>
                </c:pt>
                <c:pt idx="78">
                  <c:v>320.2</c:v>
                </c:pt>
                <c:pt idx="79">
                  <c:v>314.89999999999998</c:v>
                </c:pt>
                <c:pt idx="80">
                  <c:v>308.7</c:v>
                </c:pt>
                <c:pt idx="81">
                  <c:v>299.89999999999998</c:v>
                </c:pt>
                <c:pt idx="82">
                  <c:v>287.5</c:v>
                </c:pt>
                <c:pt idx="83">
                  <c:v>269.2</c:v>
                </c:pt>
                <c:pt idx="84">
                  <c:v>236.1</c:v>
                </c:pt>
                <c:pt idx="85">
                  <c:v>188.3</c:v>
                </c:pt>
                <c:pt idx="86">
                  <c:v>133.30000000000001</c:v>
                </c:pt>
                <c:pt idx="87">
                  <c:v>76.099999999999994</c:v>
                </c:pt>
                <c:pt idx="88">
                  <c:v>32.700000000000003</c:v>
                </c:pt>
                <c:pt idx="89">
                  <c:v>17.100000000000001</c:v>
                </c:pt>
                <c:pt idx="90">
                  <c:v>11.5</c:v>
                </c:pt>
                <c:pt idx="91">
                  <c:v>7.9</c:v>
                </c:pt>
                <c:pt idx="92">
                  <c:v>7.3</c:v>
                </c:pt>
                <c:pt idx="93">
                  <c:v>7.3</c:v>
                </c:pt>
                <c:pt idx="94">
                  <c:v>7.3</c:v>
                </c:pt>
                <c:pt idx="95">
                  <c:v>7.3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0</c:v>
                </c:pt>
              </c:numCache>
            </c:numRef>
          </c:xVal>
          <c:yVal>
            <c:numRef>
              <c:f>'DATA（1～4ST）'!$B$7:$B$106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0.12</c:v>
                </c:pt>
                <c:pt idx="3">
                  <c:v>0.14000000000000001</c:v>
                </c:pt>
                <c:pt idx="4">
                  <c:v>0.16</c:v>
                </c:pt>
                <c:pt idx="5">
                  <c:v>0.19</c:v>
                </c:pt>
                <c:pt idx="6">
                  <c:v>0.22</c:v>
                </c:pt>
                <c:pt idx="7">
                  <c:v>0.25</c:v>
                </c:pt>
                <c:pt idx="8">
                  <c:v>0.28999999999999998</c:v>
                </c:pt>
                <c:pt idx="9">
                  <c:v>0.32</c:v>
                </c:pt>
                <c:pt idx="10">
                  <c:v>0.37</c:v>
                </c:pt>
                <c:pt idx="11">
                  <c:v>0.41</c:v>
                </c:pt>
                <c:pt idx="12">
                  <c:v>0.45</c:v>
                </c:pt>
                <c:pt idx="13">
                  <c:v>0.5</c:v>
                </c:pt>
                <c:pt idx="14">
                  <c:v>0.56000000000000005</c:v>
                </c:pt>
                <c:pt idx="15">
                  <c:v>0.61</c:v>
                </c:pt>
                <c:pt idx="16">
                  <c:v>0.67</c:v>
                </c:pt>
                <c:pt idx="17">
                  <c:v>0.73</c:v>
                </c:pt>
                <c:pt idx="18">
                  <c:v>0.8</c:v>
                </c:pt>
                <c:pt idx="19">
                  <c:v>0.86</c:v>
                </c:pt>
                <c:pt idx="20">
                  <c:v>0.93</c:v>
                </c:pt>
                <c:pt idx="21">
                  <c:v>1</c:v>
                </c:pt>
                <c:pt idx="22">
                  <c:v>1.07</c:v>
                </c:pt>
                <c:pt idx="23">
                  <c:v>1.1499999999999999</c:v>
                </c:pt>
                <c:pt idx="24">
                  <c:v>1.23</c:v>
                </c:pt>
                <c:pt idx="25">
                  <c:v>1.31</c:v>
                </c:pt>
                <c:pt idx="26">
                  <c:v>1.39</c:v>
                </c:pt>
                <c:pt idx="27">
                  <c:v>1.47</c:v>
                </c:pt>
                <c:pt idx="28">
                  <c:v>1.56</c:v>
                </c:pt>
                <c:pt idx="29">
                  <c:v>1.64</c:v>
                </c:pt>
                <c:pt idx="30">
                  <c:v>1.73</c:v>
                </c:pt>
                <c:pt idx="31">
                  <c:v>1.82</c:v>
                </c:pt>
                <c:pt idx="32">
                  <c:v>1.91</c:v>
                </c:pt>
                <c:pt idx="33">
                  <c:v>2</c:v>
                </c:pt>
                <c:pt idx="34">
                  <c:v>2.16</c:v>
                </c:pt>
                <c:pt idx="35">
                  <c:v>2.19</c:v>
                </c:pt>
                <c:pt idx="36">
                  <c:v>2.29</c:v>
                </c:pt>
                <c:pt idx="37">
                  <c:v>2.39</c:v>
                </c:pt>
                <c:pt idx="38">
                  <c:v>2.48</c:v>
                </c:pt>
                <c:pt idx="39">
                  <c:v>2.59</c:v>
                </c:pt>
                <c:pt idx="40">
                  <c:v>2.69</c:v>
                </c:pt>
                <c:pt idx="41">
                  <c:v>2.79</c:v>
                </c:pt>
                <c:pt idx="42">
                  <c:v>2.89</c:v>
                </c:pt>
                <c:pt idx="43">
                  <c:v>3</c:v>
                </c:pt>
                <c:pt idx="44">
                  <c:v>3.1</c:v>
                </c:pt>
                <c:pt idx="45">
                  <c:v>3.21</c:v>
                </c:pt>
                <c:pt idx="46">
                  <c:v>3.32</c:v>
                </c:pt>
                <c:pt idx="47">
                  <c:v>3.42</c:v>
                </c:pt>
                <c:pt idx="48">
                  <c:v>3.53</c:v>
                </c:pt>
                <c:pt idx="49">
                  <c:v>3.64</c:v>
                </c:pt>
                <c:pt idx="50">
                  <c:v>3.75</c:v>
                </c:pt>
                <c:pt idx="51">
                  <c:v>3.86</c:v>
                </c:pt>
                <c:pt idx="52">
                  <c:v>3.97</c:v>
                </c:pt>
                <c:pt idx="53">
                  <c:v>4.08</c:v>
                </c:pt>
                <c:pt idx="54">
                  <c:v>4.1900000000000004</c:v>
                </c:pt>
                <c:pt idx="55">
                  <c:v>4.3</c:v>
                </c:pt>
                <c:pt idx="56">
                  <c:v>4.41</c:v>
                </c:pt>
                <c:pt idx="57">
                  <c:v>4.53</c:v>
                </c:pt>
                <c:pt idx="58">
                  <c:v>4.6500000000000004</c:v>
                </c:pt>
                <c:pt idx="59">
                  <c:v>4.76</c:v>
                </c:pt>
                <c:pt idx="60">
                  <c:v>4.87</c:v>
                </c:pt>
                <c:pt idx="61">
                  <c:v>4.99</c:v>
                </c:pt>
                <c:pt idx="62">
                  <c:v>5.0999999999999996</c:v>
                </c:pt>
                <c:pt idx="63">
                  <c:v>5.22</c:v>
                </c:pt>
                <c:pt idx="64">
                  <c:v>5.34</c:v>
                </c:pt>
                <c:pt idx="65">
                  <c:v>5.45</c:v>
                </c:pt>
                <c:pt idx="66">
                  <c:v>5.57</c:v>
                </c:pt>
                <c:pt idx="67">
                  <c:v>5.7</c:v>
                </c:pt>
                <c:pt idx="68">
                  <c:v>5.81</c:v>
                </c:pt>
                <c:pt idx="69">
                  <c:v>5.93</c:v>
                </c:pt>
                <c:pt idx="70">
                  <c:v>6.05</c:v>
                </c:pt>
                <c:pt idx="71">
                  <c:v>6.16</c:v>
                </c:pt>
                <c:pt idx="72">
                  <c:v>6.29</c:v>
                </c:pt>
                <c:pt idx="73">
                  <c:v>6.4</c:v>
                </c:pt>
                <c:pt idx="74">
                  <c:v>6.52</c:v>
                </c:pt>
                <c:pt idx="75">
                  <c:v>6.64</c:v>
                </c:pt>
                <c:pt idx="76">
                  <c:v>6.76</c:v>
                </c:pt>
                <c:pt idx="77">
                  <c:v>6.88</c:v>
                </c:pt>
                <c:pt idx="78">
                  <c:v>7</c:v>
                </c:pt>
                <c:pt idx="79">
                  <c:v>7.13</c:v>
                </c:pt>
                <c:pt idx="80">
                  <c:v>7.24</c:v>
                </c:pt>
                <c:pt idx="81">
                  <c:v>7.36</c:v>
                </c:pt>
                <c:pt idx="82">
                  <c:v>7.49</c:v>
                </c:pt>
                <c:pt idx="83">
                  <c:v>7.59</c:v>
                </c:pt>
                <c:pt idx="84">
                  <c:v>7.7</c:v>
                </c:pt>
                <c:pt idx="85">
                  <c:v>7.79</c:v>
                </c:pt>
                <c:pt idx="86">
                  <c:v>7.89</c:v>
                </c:pt>
                <c:pt idx="87">
                  <c:v>7.98</c:v>
                </c:pt>
                <c:pt idx="88">
                  <c:v>8.01</c:v>
                </c:pt>
                <c:pt idx="89">
                  <c:v>8</c:v>
                </c:pt>
                <c:pt idx="90">
                  <c:v>7.99</c:v>
                </c:pt>
                <c:pt idx="91">
                  <c:v>8.01</c:v>
                </c:pt>
                <c:pt idx="92">
                  <c:v>8.01</c:v>
                </c:pt>
                <c:pt idx="93">
                  <c:v>8.01</c:v>
                </c:pt>
                <c:pt idx="94">
                  <c:v>8.01</c:v>
                </c:pt>
                <c:pt idx="95">
                  <c:v>8.01</c:v>
                </c:pt>
                <c:pt idx="96">
                  <c:v>8.01</c:v>
                </c:pt>
                <c:pt idx="97">
                  <c:v>8.01</c:v>
                </c:pt>
                <c:pt idx="98">
                  <c:v>8.01</c:v>
                </c:pt>
                <c:pt idx="99">
                  <c:v>8.01</c:v>
                </c:pt>
              </c:numCache>
            </c:numRef>
          </c:yVal>
          <c:smooth val="1"/>
        </c:ser>
        <c:ser>
          <c:idx val="5"/>
          <c:order val="9"/>
          <c:tx>
            <c:strRef>
              <c:f>'STC計算（1～4ST)'!$A$114</c:f>
              <c:strCache>
                <c:ptCount val="1"/>
                <c:pt idx="0">
                  <c:v>【実測】ST2</c:v>
                </c:pt>
              </c:strCache>
            </c:strRef>
          </c:tx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Ref>
              <c:f>'DATA（1～4ST）'!$G$7:$G$106</c:f>
              <c:numCache>
                <c:formatCode>General</c:formatCode>
                <c:ptCount val="100"/>
                <c:pt idx="0">
                  <c:v>407.9</c:v>
                </c:pt>
                <c:pt idx="1">
                  <c:v>407.9</c:v>
                </c:pt>
                <c:pt idx="2">
                  <c:v>407</c:v>
                </c:pt>
                <c:pt idx="3">
                  <c:v>406.7</c:v>
                </c:pt>
                <c:pt idx="4">
                  <c:v>406.7</c:v>
                </c:pt>
                <c:pt idx="5">
                  <c:v>406.7</c:v>
                </c:pt>
                <c:pt idx="6">
                  <c:v>406.4</c:v>
                </c:pt>
                <c:pt idx="7">
                  <c:v>406.1</c:v>
                </c:pt>
                <c:pt idx="8">
                  <c:v>405.8</c:v>
                </c:pt>
                <c:pt idx="9">
                  <c:v>405.6</c:v>
                </c:pt>
                <c:pt idx="10">
                  <c:v>405.3</c:v>
                </c:pt>
                <c:pt idx="11">
                  <c:v>404.7</c:v>
                </c:pt>
                <c:pt idx="12">
                  <c:v>404.4</c:v>
                </c:pt>
                <c:pt idx="13">
                  <c:v>404.4</c:v>
                </c:pt>
                <c:pt idx="14">
                  <c:v>403.5</c:v>
                </c:pt>
                <c:pt idx="15">
                  <c:v>403.2</c:v>
                </c:pt>
                <c:pt idx="16">
                  <c:v>402.9</c:v>
                </c:pt>
                <c:pt idx="17">
                  <c:v>402.3</c:v>
                </c:pt>
                <c:pt idx="18">
                  <c:v>402</c:v>
                </c:pt>
                <c:pt idx="19">
                  <c:v>401.1</c:v>
                </c:pt>
                <c:pt idx="20">
                  <c:v>400.8</c:v>
                </c:pt>
                <c:pt idx="21">
                  <c:v>400.2</c:v>
                </c:pt>
                <c:pt idx="22">
                  <c:v>399.6</c:v>
                </c:pt>
                <c:pt idx="23">
                  <c:v>398.8</c:v>
                </c:pt>
                <c:pt idx="24">
                  <c:v>398.2</c:v>
                </c:pt>
                <c:pt idx="25">
                  <c:v>397.6</c:v>
                </c:pt>
                <c:pt idx="26">
                  <c:v>397</c:v>
                </c:pt>
                <c:pt idx="27">
                  <c:v>396.4</c:v>
                </c:pt>
                <c:pt idx="28">
                  <c:v>395.5</c:v>
                </c:pt>
                <c:pt idx="29">
                  <c:v>394.9</c:v>
                </c:pt>
                <c:pt idx="30">
                  <c:v>394</c:v>
                </c:pt>
                <c:pt idx="31">
                  <c:v>393.2</c:v>
                </c:pt>
                <c:pt idx="32">
                  <c:v>392.6</c:v>
                </c:pt>
                <c:pt idx="33">
                  <c:v>391.7</c:v>
                </c:pt>
                <c:pt idx="34">
                  <c:v>390.8</c:v>
                </c:pt>
                <c:pt idx="35">
                  <c:v>389.9</c:v>
                </c:pt>
                <c:pt idx="36">
                  <c:v>389</c:v>
                </c:pt>
                <c:pt idx="37">
                  <c:v>388.1</c:v>
                </c:pt>
                <c:pt idx="38">
                  <c:v>387.2</c:v>
                </c:pt>
                <c:pt idx="39">
                  <c:v>386.4</c:v>
                </c:pt>
                <c:pt idx="40">
                  <c:v>385.2</c:v>
                </c:pt>
                <c:pt idx="41">
                  <c:v>384.3</c:v>
                </c:pt>
                <c:pt idx="42">
                  <c:v>383.4</c:v>
                </c:pt>
                <c:pt idx="43">
                  <c:v>382.5</c:v>
                </c:pt>
                <c:pt idx="44">
                  <c:v>381.3</c:v>
                </c:pt>
                <c:pt idx="45">
                  <c:v>380.2</c:v>
                </c:pt>
                <c:pt idx="46">
                  <c:v>379.3</c:v>
                </c:pt>
                <c:pt idx="47">
                  <c:v>378.1</c:v>
                </c:pt>
                <c:pt idx="48">
                  <c:v>377</c:v>
                </c:pt>
                <c:pt idx="49">
                  <c:v>376</c:v>
                </c:pt>
                <c:pt idx="50">
                  <c:v>374.8</c:v>
                </c:pt>
                <c:pt idx="51">
                  <c:v>373.4</c:v>
                </c:pt>
                <c:pt idx="52">
                  <c:v>372.2</c:v>
                </c:pt>
                <c:pt idx="53">
                  <c:v>371.3</c:v>
                </c:pt>
                <c:pt idx="54">
                  <c:v>369.8</c:v>
                </c:pt>
                <c:pt idx="55">
                  <c:v>368.4</c:v>
                </c:pt>
                <c:pt idx="56">
                  <c:v>367.2</c:v>
                </c:pt>
                <c:pt idx="57">
                  <c:v>365.7</c:v>
                </c:pt>
                <c:pt idx="58">
                  <c:v>364.5</c:v>
                </c:pt>
                <c:pt idx="59">
                  <c:v>363</c:v>
                </c:pt>
                <c:pt idx="60">
                  <c:v>361.6</c:v>
                </c:pt>
                <c:pt idx="61">
                  <c:v>359.8</c:v>
                </c:pt>
                <c:pt idx="62">
                  <c:v>358.3</c:v>
                </c:pt>
                <c:pt idx="63">
                  <c:v>356.5</c:v>
                </c:pt>
                <c:pt idx="64">
                  <c:v>354.8</c:v>
                </c:pt>
                <c:pt idx="65">
                  <c:v>353.3</c:v>
                </c:pt>
                <c:pt idx="66">
                  <c:v>351.2</c:v>
                </c:pt>
                <c:pt idx="67">
                  <c:v>349.5</c:v>
                </c:pt>
                <c:pt idx="68">
                  <c:v>347.7</c:v>
                </c:pt>
                <c:pt idx="69">
                  <c:v>345.3</c:v>
                </c:pt>
                <c:pt idx="70">
                  <c:v>343</c:v>
                </c:pt>
                <c:pt idx="71">
                  <c:v>340.9</c:v>
                </c:pt>
                <c:pt idx="72">
                  <c:v>338.5</c:v>
                </c:pt>
                <c:pt idx="73">
                  <c:v>335.9</c:v>
                </c:pt>
                <c:pt idx="74">
                  <c:v>332.9</c:v>
                </c:pt>
                <c:pt idx="75">
                  <c:v>330</c:v>
                </c:pt>
                <c:pt idx="76">
                  <c:v>326.39999999999998</c:v>
                </c:pt>
                <c:pt idx="77">
                  <c:v>322.89999999999998</c:v>
                </c:pt>
                <c:pt idx="78">
                  <c:v>318.8</c:v>
                </c:pt>
                <c:pt idx="79">
                  <c:v>314</c:v>
                </c:pt>
                <c:pt idx="80">
                  <c:v>308.7</c:v>
                </c:pt>
                <c:pt idx="81">
                  <c:v>301.3</c:v>
                </c:pt>
                <c:pt idx="82">
                  <c:v>291.89999999999998</c:v>
                </c:pt>
                <c:pt idx="83">
                  <c:v>278.60000000000002</c:v>
                </c:pt>
                <c:pt idx="84">
                  <c:v>255</c:v>
                </c:pt>
                <c:pt idx="85">
                  <c:v>217.8</c:v>
                </c:pt>
                <c:pt idx="86">
                  <c:v>162.30000000000001</c:v>
                </c:pt>
                <c:pt idx="87">
                  <c:v>97.3</c:v>
                </c:pt>
                <c:pt idx="88">
                  <c:v>45.1</c:v>
                </c:pt>
                <c:pt idx="89">
                  <c:v>21.5</c:v>
                </c:pt>
                <c:pt idx="90">
                  <c:v>12.9</c:v>
                </c:pt>
                <c:pt idx="91">
                  <c:v>9.4</c:v>
                </c:pt>
                <c:pt idx="92">
                  <c:v>7.3</c:v>
                </c:pt>
                <c:pt idx="93">
                  <c:v>7.3</c:v>
                </c:pt>
                <c:pt idx="94">
                  <c:v>7.3</c:v>
                </c:pt>
                <c:pt idx="95">
                  <c:v>7.3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0</c:v>
                </c:pt>
              </c:numCache>
            </c:numRef>
          </c:xVal>
          <c:yVal>
            <c:numRef>
              <c:f>'DATA（1～4ST）'!$F$7:$F$106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0.12</c:v>
                </c:pt>
                <c:pt idx="3">
                  <c:v>0.14000000000000001</c:v>
                </c:pt>
                <c:pt idx="4">
                  <c:v>0.16</c:v>
                </c:pt>
                <c:pt idx="5">
                  <c:v>0.19</c:v>
                </c:pt>
                <c:pt idx="6">
                  <c:v>0.22</c:v>
                </c:pt>
                <c:pt idx="7">
                  <c:v>0.25</c:v>
                </c:pt>
                <c:pt idx="8">
                  <c:v>0.28999999999999998</c:v>
                </c:pt>
                <c:pt idx="9">
                  <c:v>0.33</c:v>
                </c:pt>
                <c:pt idx="10">
                  <c:v>0.37</c:v>
                </c:pt>
                <c:pt idx="11">
                  <c:v>0.41</c:v>
                </c:pt>
                <c:pt idx="12">
                  <c:v>0.46</c:v>
                </c:pt>
                <c:pt idx="13">
                  <c:v>0.51</c:v>
                </c:pt>
                <c:pt idx="14">
                  <c:v>0.56000000000000005</c:v>
                </c:pt>
                <c:pt idx="15">
                  <c:v>0.61</c:v>
                </c:pt>
                <c:pt idx="16">
                  <c:v>0.68</c:v>
                </c:pt>
                <c:pt idx="17">
                  <c:v>0.73</c:v>
                </c:pt>
                <c:pt idx="18">
                  <c:v>0.8</c:v>
                </c:pt>
                <c:pt idx="19">
                  <c:v>0.87</c:v>
                </c:pt>
                <c:pt idx="20">
                  <c:v>0.93</c:v>
                </c:pt>
                <c:pt idx="21">
                  <c:v>1</c:v>
                </c:pt>
                <c:pt idx="22">
                  <c:v>1.08</c:v>
                </c:pt>
                <c:pt idx="23">
                  <c:v>1.1499999999999999</c:v>
                </c:pt>
                <c:pt idx="24">
                  <c:v>1.23</c:v>
                </c:pt>
                <c:pt idx="25">
                  <c:v>1.31</c:v>
                </c:pt>
                <c:pt idx="26">
                  <c:v>1.39</c:v>
                </c:pt>
                <c:pt idx="27">
                  <c:v>1.47</c:v>
                </c:pt>
                <c:pt idx="28">
                  <c:v>1.56</c:v>
                </c:pt>
                <c:pt idx="29">
                  <c:v>1.64</c:v>
                </c:pt>
                <c:pt idx="30">
                  <c:v>1.73</c:v>
                </c:pt>
                <c:pt idx="31">
                  <c:v>1.83</c:v>
                </c:pt>
                <c:pt idx="32">
                  <c:v>1.91</c:v>
                </c:pt>
                <c:pt idx="33">
                  <c:v>2.0099999999999998</c:v>
                </c:pt>
                <c:pt idx="34">
                  <c:v>2.11</c:v>
                </c:pt>
                <c:pt idx="35">
                  <c:v>2.2000000000000002</c:v>
                </c:pt>
                <c:pt idx="36">
                  <c:v>2.29</c:v>
                </c:pt>
                <c:pt idx="37">
                  <c:v>2.39</c:v>
                </c:pt>
                <c:pt idx="38">
                  <c:v>2.4900000000000002</c:v>
                </c:pt>
                <c:pt idx="39">
                  <c:v>2.59</c:v>
                </c:pt>
                <c:pt idx="40">
                  <c:v>2.7</c:v>
                </c:pt>
                <c:pt idx="41">
                  <c:v>2.79</c:v>
                </c:pt>
                <c:pt idx="42">
                  <c:v>2.9</c:v>
                </c:pt>
                <c:pt idx="43">
                  <c:v>3.01</c:v>
                </c:pt>
                <c:pt idx="44">
                  <c:v>3.1</c:v>
                </c:pt>
                <c:pt idx="45">
                  <c:v>3.21</c:v>
                </c:pt>
                <c:pt idx="46">
                  <c:v>3.32</c:v>
                </c:pt>
                <c:pt idx="47">
                  <c:v>3.42</c:v>
                </c:pt>
                <c:pt idx="48">
                  <c:v>3.63</c:v>
                </c:pt>
                <c:pt idx="49">
                  <c:v>3.64</c:v>
                </c:pt>
                <c:pt idx="50">
                  <c:v>3.75</c:v>
                </c:pt>
                <c:pt idx="51">
                  <c:v>3.86</c:v>
                </c:pt>
                <c:pt idx="52">
                  <c:v>3.98</c:v>
                </c:pt>
                <c:pt idx="53">
                  <c:v>4.08</c:v>
                </c:pt>
                <c:pt idx="54">
                  <c:v>4.1900000000000004</c:v>
                </c:pt>
                <c:pt idx="55">
                  <c:v>4.3099999999999996</c:v>
                </c:pt>
                <c:pt idx="56">
                  <c:v>4.42</c:v>
                </c:pt>
                <c:pt idx="57">
                  <c:v>4.53</c:v>
                </c:pt>
                <c:pt idx="58">
                  <c:v>4.6500000000000004</c:v>
                </c:pt>
                <c:pt idx="59">
                  <c:v>4.76</c:v>
                </c:pt>
                <c:pt idx="60">
                  <c:v>4.88</c:v>
                </c:pt>
                <c:pt idx="61">
                  <c:v>4.99</c:v>
                </c:pt>
                <c:pt idx="62">
                  <c:v>5.1100000000000003</c:v>
                </c:pt>
                <c:pt idx="63">
                  <c:v>5.23</c:v>
                </c:pt>
                <c:pt idx="64">
                  <c:v>5.35</c:v>
                </c:pt>
                <c:pt idx="65">
                  <c:v>5.46</c:v>
                </c:pt>
                <c:pt idx="66">
                  <c:v>5.58</c:v>
                </c:pt>
                <c:pt idx="67">
                  <c:v>5.7</c:v>
                </c:pt>
                <c:pt idx="68">
                  <c:v>5.81</c:v>
                </c:pt>
                <c:pt idx="69">
                  <c:v>5.93</c:v>
                </c:pt>
                <c:pt idx="70">
                  <c:v>6.05</c:v>
                </c:pt>
                <c:pt idx="71">
                  <c:v>6.16</c:v>
                </c:pt>
                <c:pt idx="72">
                  <c:v>6.29</c:v>
                </c:pt>
                <c:pt idx="73">
                  <c:v>6.41</c:v>
                </c:pt>
                <c:pt idx="74">
                  <c:v>6.52</c:v>
                </c:pt>
                <c:pt idx="75">
                  <c:v>6.65</c:v>
                </c:pt>
                <c:pt idx="76">
                  <c:v>6.77</c:v>
                </c:pt>
                <c:pt idx="77">
                  <c:v>6.89</c:v>
                </c:pt>
                <c:pt idx="78">
                  <c:v>7.01</c:v>
                </c:pt>
                <c:pt idx="79">
                  <c:v>7.13</c:v>
                </c:pt>
                <c:pt idx="80">
                  <c:v>7.25</c:v>
                </c:pt>
                <c:pt idx="81">
                  <c:v>7.37</c:v>
                </c:pt>
                <c:pt idx="82">
                  <c:v>7.49</c:v>
                </c:pt>
                <c:pt idx="83">
                  <c:v>7.6</c:v>
                </c:pt>
                <c:pt idx="84">
                  <c:v>7.72</c:v>
                </c:pt>
                <c:pt idx="85">
                  <c:v>7.81</c:v>
                </c:pt>
                <c:pt idx="86">
                  <c:v>7.89</c:v>
                </c:pt>
                <c:pt idx="87">
                  <c:v>7.99</c:v>
                </c:pt>
                <c:pt idx="88">
                  <c:v>8.0500000000000007</c:v>
                </c:pt>
                <c:pt idx="89">
                  <c:v>8.06</c:v>
                </c:pt>
                <c:pt idx="90">
                  <c:v>8.0500000000000007</c:v>
                </c:pt>
                <c:pt idx="91">
                  <c:v>8.06</c:v>
                </c:pt>
                <c:pt idx="92">
                  <c:v>8.06</c:v>
                </c:pt>
                <c:pt idx="93">
                  <c:v>8.06</c:v>
                </c:pt>
                <c:pt idx="94">
                  <c:v>8.06</c:v>
                </c:pt>
                <c:pt idx="95">
                  <c:v>8.06</c:v>
                </c:pt>
                <c:pt idx="96">
                  <c:v>8.06</c:v>
                </c:pt>
                <c:pt idx="97">
                  <c:v>8.06</c:v>
                </c:pt>
                <c:pt idx="98">
                  <c:v>8.06</c:v>
                </c:pt>
                <c:pt idx="99">
                  <c:v>8.06</c:v>
                </c:pt>
              </c:numCache>
            </c:numRef>
          </c:yVal>
          <c:smooth val="1"/>
        </c:ser>
        <c:ser>
          <c:idx val="6"/>
          <c:order val="10"/>
          <c:tx>
            <c:strRef>
              <c:f>'STC計算（1～4ST)'!$A$115</c:f>
              <c:strCache>
                <c:ptCount val="1"/>
                <c:pt idx="0">
                  <c:v>【実測】ST3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'DATA（1～4ST）'!$K$7:$K$106</c:f>
              <c:numCache>
                <c:formatCode>General</c:formatCode>
                <c:ptCount val="100"/>
                <c:pt idx="0">
                  <c:v>409.1</c:v>
                </c:pt>
                <c:pt idx="1">
                  <c:v>409.1</c:v>
                </c:pt>
                <c:pt idx="2">
                  <c:v>407.9</c:v>
                </c:pt>
                <c:pt idx="3">
                  <c:v>407.9</c:v>
                </c:pt>
                <c:pt idx="4">
                  <c:v>407.6</c:v>
                </c:pt>
                <c:pt idx="5">
                  <c:v>407.6</c:v>
                </c:pt>
                <c:pt idx="6">
                  <c:v>407.3</c:v>
                </c:pt>
                <c:pt idx="7">
                  <c:v>407</c:v>
                </c:pt>
                <c:pt idx="8">
                  <c:v>406.7</c:v>
                </c:pt>
                <c:pt idx="9">
                  <c:v>406.4</c:v>
                </c:pt>
                <c:pt idx="10">
                  <c:v>406.1</c:v>
                </c:pt>
                <c:pt idx="11">
                  <c:v>405.8</c:v>
                </c:pt>
                <c:pt idx="12">
                  <c:v>405.6</c:v>
                </c:pt>
                <c:pt idx="13">
                  <c:v>405</c:v>
                </c:pt>
                <c:pt idx="14">
                  <c:v>404.7</c:v>
                </c:pt>
                <c:pt idx="15">
                  <c:v>404.4</c:v>
                </c:pt>
                <c:pt idx="16">
                  <c:v>403.8</c:v>
                </c:pt>
                <c:pt idx="17">
                  <c:v>403.2</c:v>
                </c:pt>
                <c:pt idx="18">
                  <c:v>402.6</c:v>
                </c:pt>
                <c:pt idx="19">
                  <c:v>402</c:v>
                </c:pt>
                <c:pt idx="20">
                  <c:v>401.4</c:v>
                </c:pt>
                <c:pt idx="21">
                  <c:v>400.8</c:v>
                </c:pt>
                <c:pt idx="22">
                  <c:v>400.2</c:v>
                </c:pt>
                <c:pt idx="23">
                  <c:v>399.6</c:v>
                </c:pt>
                <c:pt idx="24">
                  <c:v>399.1</c:v>
                </c:pt>
                <c:pt idx="25">
                  <c:v>398.2</c:v>
                </c:pt>
                <c:pt idx="26">
                  <c:v>397.9</c:v>
                </c:pt>
                <c:pt idx="27">
                  <c:v>397</c:v>
                </c:pt>
                <c:pt idx="28">
                  <c:v>396.1</c:v>
                </c:pt>
                <c:pt idx="29">
                  <c:v>395.5</c:v>
                </c:pt>
                <c:pt idx="30">
                  <c:v>394.6</c:v>
                </c:pt>
                <c:pt idx="31">
                  <c:v>393.7</c:v>
                </c:pt>
                <c:pt idx="32">
                  <c:v>393.2</c:v>
                </c:pt>
                <c:pt idx="33">
                  <c:v>392.3</c:v>
                </c:pt>
                <c:pt idx="34">
                  <c:v>391.4</c:v>
                </c:pt>
                <c:pt idx="35">
                  <c:v>390.5</c:v>
                </c:pt>
                <c:pt idx="36">
                  <c:v>389.6</c:v>
                </c:pt>
                <c:pt idx="37">
                  <c:v>388.7</c:v>
                </c:pt>
                <c:pt idx="38">
                  <c:v>388.1</c:v>
                </c:pt>
                <c:pt idx="39">
                  <c:v>387</c:v>
                </c:pt>
                <c:pt idx="40">
                  <c:v>386.1</c:v>
                </c:pt>
                <c:pt idx="41">
                  <c:v>384.9</c:v>
                </c:pt>
                <c:pt idx="42">
                  <c:v>384</c:v>
                </c:pt>
                <c:pt idx="43">
                  <c:v>383.1</c:v>
                </c:pt>
                <c:pt idx="44">
                  <c:v>381.9</c:v>
                </c:pt>
                <c:pt idx="45">
                  <c:v>380.8</c:v>
                </c:pt>
                <c:pt idx="46">
                  <c:v>379.6</c:v>
                </c:pt>
                <c:pt idx="47">
                  <c:v>378.7</c:v>
                </c:pt>
                <c:pt idx="48">
                  <c:v>376.3</c:v>
                </c:pt>
                <c:pt idx="49">
                  <c:v>376.3</c:v>
                </c:pt>
                <c:pt idx="50">
                  <c:v>375.4</c:v>
                </c:pt>
                <c:pt idx="51">
                  <c:v>374</c:v>
                </c:pt>
                <c:pt idx="52">
                  <c:v>372.8</c:v>
                </c:pt>
                <c:pt idx="53">
                  <c:v>371.6</c:v>
                </c:pt>
                <c:pt idx="54">
                  <c:v>370.1</c:v>
                </c:pt>
                <c:pt idx="55">
                  <c:v>368.9</c:v>
                </c:pt>
                <c:pt idx="56">
                  <c:v>367.8</c:v>
                </c:pt>
                <c:pt idx="57">
                  <c:v>366</c:v>
                </c:pt>
                <c:pt idx="58">
                  <c:v>364.6</c:v>
                </c:pt>
                <c:pt idx="59">
                  <c:v>363.3</c:v>
                </c:pt>
                <c:pt idx="60">
                  <c:v>361.6</c:v>
                </c:pt>
                <c:pt idx="61">
                  <c:v>360.1</c:v>
                </c:pt>
                <c:pt idx="62">
                  <c:v>358.6</c:v>
                </c:pt>
                <c:pt idx="63">
                  <c:v>356.5</c:v>
                </c:pt>
                <c:pt idx="64">
                  <c:v>354.8</c:v>
                </c:pt>
                <c:pt idx="65">
                  <c:v>353.3</c:v>
                </c:pt>
                <c:pt idx="66">
                  <c:v>351.2</c:v>
                </c:pt>
                <c:pt idx="67">
                  <c:v>349.5</c:v>
                </c:pt>
                <c:pt idx="68">
                  <c:v>347.4</c:v>
                </c:pt>
                <c:pt idx="69">
                  <c:v>345</c:v>
                </c:pt>
                <c:pt idx="70">
                  <c:v>342.7</c:v>
                </c:pt>
                <c:pt idx="71">
                  <c:v>340.6</c:v>
                </c:pt>
                <c:pt idx="72">
                  <c:v>337.9</c:v>
                </c:pt>
                <c:pt idx="73">
                  <c:v>335</c:v>
                </c:pt>
                <c:pt idx="74">
                  <c:v>332.3</c:v>
                </c:pt>
                <c:pt idx="75">
                  <c:v>328.8</c:v>
                </c:pt>
                <c:pt idx="76">
                  <c:v>325.3</c:v>
                </c:pt>
                <c:pt idx="77">
                  <c:v>321.39999999999998</c:v>
                </c:pt>
                <c:pt idx="78">
                  <c:v>316.7</c:v>
                </c:pt>
                <c:pt idx="79">
                  <c:v>311.39999999999998</c:v>
                </c:pt>
                <c:pt idx="80">
                  <c:v>305.2</c:v>
                </c:pt>
                <c:pt idx="81">
                  <c:v>296.89999999999998</c:v>
                </c:pt>
                <c:pt idx="82">
                  <c:v>285.10000000000002</c:v>
                </c:pt>
                <c:pt idx="83">
                  <c:v>267.10000000000002</c:v>
                </c:pt>
                <c:pt idx="84">
                  <c:v>237</c:v>
                </c:pt>
                <c:pt idx="85">
                  <c:v>187.7</c:v>
                </c:pt>
                <c:pt idx="86">
                  <c:v>126.9</c:v>
                </c:pt>
                <c:pt idx="87">
                  <c:v>64.599999999999994</c:v>
                </c:pt>
                <c:pt idx="88">
                  <c:v>28.6</c:v>
                </c:pt>
                <c:pt idx="89">
                  <c:v>15.6</c:v>
                </c:pt>
                <c:pt idx="90">
                  <c:v>10.9</c:v>
                </c:pt>
                <c:pt idx="91">
                  <c:v>7.6</c:v>
                </c:pt>
                <c:pt idx="92">
                  <c:v>7.3</c:v>
                </c:pt>
                <c:pt idx="93">
                  <c:v>7.3</c:v>
                </c:pt>
                <c:pt idx="94">
                  <c:v>7.3</c:v>
                </c:pt>
                <c:pt idx="95">
                  <c:v>7.3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0</c:v>
                </c:pt>
              </c:numCache>
            </c:numRef>
          </c:xVal>
          <c:yVal>
            <c:numRef>
              <c:f>'DATA（1～4ST）'!$J$7:$J$106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0.12</c:v>
                </c:pt>
                <c:pt idx="3">
                  <c:v>0.14000000000000001</c:v>
                </c:pt>
                <c:pt idx="4">
                  <c:v>0.17</c:v>
                </c:pt>
                <c:pt idx="5">
                  <c:v>0.19</c:v>
                </c:pt>
                <c:pt idx="6">
                  <c:v>0.22</c:v>
                </c:pt>
                <c:pt idx="7">
                  <c:v>0.25</c:v>
                </c:pt>
                <c:pt idx="8">
                  <c:v>0.28999999999999998</c:v>
                </c:pt>
                <c:pt idx="9">
                  <c:v>0.33</c:v>
                </c:pt>
                <c:pt idx="10">
                  <c:v>0.37</c:v>
                </c:pt>
                <c:pt idx="11">
                  <c:v>0.41</c:v>
                </c:pt>
                <c:pt idx="12">
                  <c:v>0.46</c:v>
                </c:pt>
                <c:pt idx="13">
                  <c:v>0.51</c:v>
                </c:pt>
                <c:pt idx="14">
                  <c:v>0.56000000000000005</c:v>
                </c:pt>
                <c:pt idx="15">
                  <c:v>0.62</c:v>
                </c:pt>
                <c:pt idx="16">
                  <c:v>0.68</c:v>
                </c:pt>
                <c:pt idx="17">
                  <c:v>0.74</c:v>
                </c:pt>
                <c:pt idx="18">
                  <c:v>0.8</c:v>
                </c:pt>
                <c:pt idx="19">
                  <c:v>0.87</c:v>
                </c:pt>
                <c:pt idx="20">
                  <c:v>0.94</c:v>
                </c:pt>
                <c:pt idx="21">
                  <c:v>1.01</c:v>
                </c:pt>
                <c:pt idx="22">
                  <c:v>1.08</c:v>
                </c:pt>
                <c:pt idx="23">
                  <c:v>1.1599999999999999</c:v>
                </c:pt>
                <c:pt idx="24">
                  <c:v>1.24</c:v>
                </c:pt>
                <c:pt idx="25">
                  <c:v>1.31</c:v>
                </c:pt>
                <c:pt idx="26">
                  <c:v>1.39</c:v>
                </c:pt>
                <c:pt idx="27">
                  <c:v>1.48</c:v>
                </c:pt>
                <c:pt idx="28">
                  <c:v>1.57</c:v>
                </c:pt>
                <c:pt idx="29">
                  <c:v>1.65</c:v>
                </c:pt>
                <c:pt idx="30">
                  <c:v>1.74</c:v>
                </c:pt>
                <c:pt idx="31">
                  <c:v>1.83</c:v>
                </c:pt>
                <c:pt idx="32">
                  <c:v>1.92</c:v>
                </c:pt>
                <c:pt idx="33">
                  <c:v>2.0099999999999998</c:v>
                </c:pt>
                <c:pt idx="34">
                  <c:v>2.11</c:v>
                </c:pt>
                <c:pt idx="35">
                  <c:v>2.2000000000000002</c:v>
                </c:pt>
                <c:pt idx="36">
                  <c:v>2.2999999999999998</c:v>
                </c:pt>
                <c:pt idx="37">
                  <c:v>2.4</c:v>
                </c:pt>
                <c:pt idx="38">
                  <c:v>2.4900000000000002</c:v>
                </c:pt>
                <c:pt idx="39">
                  <c:v>2.6</c:v>
                </c:pt>
                <c:pt idx="40">
                  <c:v>2.7</c:v>
                </c:pt>
                <c:pt idx="41">
                  <c:v>2.8</c:v>
                </c:pt>
                <c:pt idx="42">
                  <c:v>2.9</c:v>
                </c:pt>
                <c:pt idx="43">
                  <c:v>3.01</c:v>
                </c:pt>
                <c:pt idx="44">
                  <c:v>3.11</c:v>
                </c:pt>
                <c:pt idx="45">
                  <c:v>3.22</c:v>
                </c:pt>
                <c:pt idx="46">
                  <c:v>3.33</c:v>
                </c:pt>
                <c:pt idx="47">
                  <c:v>3.43</c:v>
                </c:pt>
                <c:pt idx="48">
                  <c:v>3.63</c:v>
                </c:pt>
                <c:pt idx="49">
                  <c:v>3.65</c:v>
                </c:pt>
                <c:pt idx="50">
                  <c:v>3.75</c:v>
                </c:pt>
                <c:pt idx="51">
                  <c:v>3.87</c:v>
                </c:pt>
                <c:pt idx="52">
                  <c:v>3.98</c:v>
                </c:pt>
                <c:pt idx="53">
                  <c:v>4.09</c:v>
                </c:pt>
                <c:pt idx="54">
                  <c:v>4.2</c:v>
                </c:pt>
                <c:pt idx="55">
                  <c:v>4.32</c:v>
                </c:pt>
                <c:pt idx="56">
                  <c:v>4.42</c:v>
                </c:pt>
                <c:pt idx="57">
                  <c:v>4.54</c:v>
                </c:pt>
                <c:pt idx="58">
                  <c:v>4.7300000000000004</c:v>
                </c:pt>
                <c:pt idx="59">
                  <c:v>4.7699999999999996</c:v>
                </c:pt>
                <c:pt idx="60">
                  <c:v>4.88</c:v>
                </c:pt>
                <c:pt idx="61">
                  <c:v>5</c:v>
                </c:pt>
                <c:pt idx="62">
                  <c:v>5.1100000000000003</c:v>
                </c:pt>
                <c:pt idx="63">
                  <c:v>5.23</c:v>
                </c:pt>
                <c:pt idx="64">
                  <c:v>5.35</c:v>
                </c:pt>
                <c:pt idx="65">
                  <c:v>5.46</c:v>
                </c:pt>
                <c:pt idx="66">
                  <c:v>5.58</c:v>
                </c:pt>
                <c:pt idx="67">
                  <c:v>5.7</c:v>
                </c:pt>
                <c:pt idx="68">
                  <c:v>5.82</c:v>
                </c:pt>
                <c:pt idx="69">
                  <c:v>5.94</c:v>
                </c:pt>
                <c:pt idx="70">
                  <c:v>6.06</c:v>
                </c:pt>
                <c:pt idx="71">
                  <c:v>6.17</c:v>
                </c:pt>
                <c:pt idx="72">
                  <c:v>6.29</c:v>
                </c:pt>
                <c:pt idx="73">
                  <c:v>6.42</c:v>
                </c:pt>
                <c:pt idx="74">
                  <c:v>6.53</c:v>
                </c:pt>
                <c:pt idx="75">
                  <c:v>6.65</c:v>
                </c:pt>
                <c:pt idx="76">
                  <c:v>6.78</c:v>
                </c:pt>
                <c:pt idx="77">
                  <c:v>6.89</c:v>
                </c:pt>
                <c:pt idx="78">
                  <c:v>7.01</c:v>
                </c:pt>
                <c:pt idx="79">
                  <c:v>7.14</c:v>
                </c:pt>
                <c:pt idx="80">
                  <c:v>7.25</c:v>
                </c:pt>
                <c:pt idx="81">
                  <c:v>7.37</c:v>
                </c:pt>
                <c:pt idx="82">
                  <c:v>7.5</c:v>
                </c:pt>
                <c:pt idx="83">
                  <c:v>7.6</c:v>
                </c:pt>
                <c:pt idx="84">
                  <c:v>7.71</c:v>
                </c:pt>
                <c:pt idx="85">
                  <c:v>7.8</c:v>
                </c:pt>
                <c:pt idx="86">
                  <c:v>7.89</c:v>
                </c:pt>
                <c:pt idx="87">
                  <c:v>7.97</c:v>
                </c:pt>
                <c:pt idx="88">
                  <c:v>8.01</c:v>
                </c:pt>
                <c:pt idx="89">
                  <c:v>8</c:v>
                </c:pt>
                <c:pt idx="90">
                  <c:v>7.99</c:v>
                </c:pt>
                <c:pt idx="91">
                  <c:v>8.01</c:v>
                </c:pt>
                <c:pt idx="92">
                  <c:v>8.01</c:v>
                </c:pt>
                <c:pt idx="93">
                  <c:v>8.01</c:v>
                </c:pt>
                <c:pt idx="94">
                  <c:v>8.01</c:v>
                </c:pt>
                <c:pt idx="95">
                  <c:v>8.01</c:v>
                </c:pt>
                <c:pt idx="96">
                  <c:v>8.01</c:v>
                </c:pt>
                <c:pt idx="97">
                  <c:v>8.01</c:v>
                </c:pt>
                <c:pt idx="98">
                  <c:v>8.01</c:v>
                </c:pt>
                <c:pt idx="99">
                  <c:v>8.01</c:v>
                </c:pt>
              </c:numCache>
            </c:numRef>
          </c:yVal>
          <c:smooth val="1"/>
        </c:ser>
        <c:ser>
          <c:idx val="7"/>
          <c:order val="11"/>
          <c:tx>
            <c:strRef>
              <c:f>'STC計算（1～4ST)'!$A$116</c:f>
              <c:strCache>
                <c:ptCount val="1"/>
                <c:pt idx="0">
                  <c:v>【実測】ST4</c:v>
                </c:pt>
              </c:strCache>
            </c:strRef>
          </c:tx>
          <c:spPr>
            <a:ln w="25400">
              <a:solidFill>
                <a:srgbClr val="00FF00"/>
              </a:solidFill>
              <a:prstDash val="solid"/>
            </a:ln>
          </c:spPr>
          <c:marker>
            <c:symbol val="none"/>
          </c:marker>
          <c:xVal>
            <c:numRef>
              <c:f>'DATA（1～4ST）'!$O$7:$O$106</c:f>
              <c:numCache>
                <c:formatCode>General</c:formatCode>
                <c:ptCount val="100"/>
                <c:pt idx="0">
                  <c:v>405.6</c:v>
                </c:pt>
                <c:pt idx="1">
                  <c:v>405.6</c:v>
                </c:pt>
                <c:pt idx="2">
                  <c:v>404.4</c:v>
                </c:pt>
                <c:pt idx="3">
                  <c:v>404.1</c:v>
                </c:pt>
                <c:pt idx="4">
                  <c:v>403.8</c:v>
                </c:pt>
                <c:pt idx="5">
                  <c:v>403.8</c:v>
                </c:pt>
                <c:pt idx="6">
                  <c:v>403.5</c:v>
                </c:pt>
                <c:pt idx="7">
                  <c:v>403.2</c:v>
                </c:pt>
                <c:pt idx="8">
                  <c:v>402.9</c:v>
                </c:pt>
                <c:pt idx="9">
                  <c:v>402.6</c:v>
                </c:pt>
                <c:pt idx="10">
                  <c:v>402</c:v>
                </c:pt>
                <c:pt idx="11">
                  <c:v>401.7</c:v>
                </c:pt>
                <c:pt idx="12">
                  <c:v>401.1</c:v>
                </c:pt>
                <c:pt idx="13">
                  <c:v>400.8</c:v>
                </c:pt>
                <c:pt idx="14">
                  <c:v>400.2</c:v>
                </c:pt>
                <c:pt idx="15">
                  <c:v>399.4</c:v>
                </c:pt>
                <c:pt idx="16">
                  <c:v>399.1</c:v>
                </c:pt>
                <c:pt idx="17">
                  <c:v>398.5</c:v>
                </c:pt>
                <c:pt idx="18">
                  <c:v>397.6</c:v>
                </c:pt>
                <c:pt idx="19">
                  <c:v>397</c:v>
                </c:pt>
                <c:pt idx="20">
                  <c:v>396.4</c:v>
                </c:pt>
                <c:pt idx="21">
                  <c:v>395.5</c:v>
                </c:pt>
                <c:pt idx="22">
                  <c:v>394.9</c:v>
                </c:pt>
                <c:pt idx="23">
                  <c:v>394</c:v>
                </c:pt>
                <c:pt idx="24">
                  <c:v>393.2</c:v>
                </c:pt>
                <c:pt idx="25">
                  <c:v>392.3</c:v>
                </c:pt>
                <c:pt idx="26">
                  <c:v>391.4</c:v>
                </c:pt>
                <c:pt idx="27">
                  <c:v>390.2</c:v>
                </c:pt>
                <c:pt idx="28">
                  <c:v>389.3</c:v>
                </c:pt>
                <c:pt idx="29">
                  <c:v>388.4</c:v>
                </c:pt>
                <c:pt idx="30">
                  <c:v>387.5</c:v>
                </c:pt>
                <c:pt idx="31">
                  <c:v>386.4</c:v>
                </c:pt>
                <c:pt idx="32">
                  <c:v>385.2</c:v>
                </c:pt>
                <c:pt idx="33">
                  <c:v>384</c:v>
                </c:pt>
                <c:pt idx="34">
                  <c:v>382.5</c:v>
                </c:pt>
                <c:pt idx="35">
                  <c:v>381.3</c:v>
                </c:pt>
                <c:pt idx="36">
                  <c:v>380.2</c:v>
                </c:pt>
                <c:pt idx="37">
                  <c:v>379.3</c:v>
                </c:pt>
                <c:pt idx="38">
                  <c:v>378.1</c:v>
                </c:pt>
                <c:pt idx="39">
                  <c:v>376.6</c:v>
                </c:pt>
                <c:pt idx="40">
                  <c:v>375.1</c:v>
                </c:pt>
                <c:pt idx="41">
                  <c:v>373.7</c:v>
                </c:pt>
                <c:pt idx="42">
                  <c:v>372.2</c:v>
                </c:pt>
                <c:pt idx="43">
                  <c:v>370.7</c:v>
                </c:pt>
                <c:pt idx="44">
                  <c:v>369.2</c:v>
                </c:pt>
                <c:pt idx="45">
                  <c:v>367.5</c:v>
                </c:pt>
                <c:pt idx="46">
                  <c:v>366</c:v>
                </c:pt>
                <c:pt idx="47">
                  <c:v>364.2</c:v>
                </c:pt>
                <c:pt idx="48">
                  <c:v>361</c:v>
                </c:pt>
                <c:pt idx="49">
                  <c:v>360.4</c:v>
                </c:pt>
                <c:pt idx="50">
                  <c:v>358.6</c:v>
                </c:pt>
                <c:pt idx="51">
                  <c:v>356.5</c:v>
                </c:pt>
                <c:pt idx="52">
                  <c:v>354.5</c:v>
                </c:pt>
                <c:pt idx="53">
                  <c:v>352.4</c:v>
                </c:pt>
                <c:pt idx="54">
                  <c:v>350</c:v>
                </c:pt>
                <c:pt idx="55">
                  <c:v>347.4</c:v>
                </c:pt>
                <c:pt idx="56">
                  <c:v>344.7</c:v>
                </c:pt>
                <c:pt idx="57">
                  <c:v>341.8</c:v>
                </c:pt>
                <c:pt idx="58">
                  <c:v>339.1</c:v>
                </c:pt>
                <c:pt idx="59">
                  <c:v>335.9</c:v>
                </c:pt>
                <c:pt idx="60">
                  <c:v>332</c:v>
                </c:pt>
                <c:pt idx="61">
                  <c:v>328.2</c:v>
                </c:pt>
                <c:pt idx="62">
                  <c:v>324.10000000000002</c:v>
                </c:pt>
                <c:pt idx="63">
                  <c:v>318.8</c:v>
                </c:pt>
                <c:pt idx="64">
                  <c:v>312.60000000000002</c:v>
                </c:pt>
                <c:pt idx="65">
                  <c:v>305.8</c:v>
                </c:pt>
                <c:pt idx="66">
                  <c:v>302.5</c:v>
                </c:pt>
                <c:pt idx="67">
                  <c:v>300.5</c:v>
                </c:pt>
                <c:pt idx="68">
                  <c:v>298.10000000000002</c:v>
                </c:pt>
                <c:pt idx="69">
                  <c:v>295.7</c:v>
                </c:pt>
                <c:pt idx="70">
                  <c:v>293.10000000000002</c:v>
                </c:pt>
                <c:pt idx="71">
                  <c:v>290.39999999999998</c:v>
                </c:pt>
                <c:pt idx="72">
                  <c:v>287.8</c:v>
                </c:pt>
                <c:pt idx="73">
                  <c:v>284.8</c:v>
                </c:pt>
                <c:pt idx="74">
                  <c:v>281.89999999999998</c:v>
                </c:pt>
                <c:pt idx="75">
                  <c:v>278.3</c:v>
                </c:pt>
                <c:pt idx="76">
                  <c:v>274.8</c:v>
                </c:pt>
                <c:pt idx="77">
                  <c:v>270.89999999999998</c:v>
                </c:pt>
                <c:pt idx="78">
                  <c:v>266.2</c:v>
                </c:pt>
                <c:pt idx="79">
                  <c:v>261.5</c:v>
                </c:pt>
                <c:pt idx="80">
                  <c:v>256.2</c:v>
                </c:pt>
                <c:pt idx="81">
                  <c:v>249.1</c:v>
                </c:pt>
                <c:pt idx="82">
                  <c:v>239.9</c:v>
                </c:pt>
                <c:pt idx="83">
                  <c:v>228.1</c:v>
                </c:pt>
                <c:pt idx="84">
                  <c:v>209.2</c:v>
                </c:pt>
                <c:pt idx="85">
                  <c:v>178.2</c:v>
                </c:pt>
                <c:pt idx="86">
                  <c:v>137.80000000000001</c:v>
                </c:pt>
                <c:pt idx="87">
                  <c:v>81.400000000000006</c:v>
                </c:pt>
                <c:pt idx="88">
                  <c:v>34.200000000000003</c:v>
                </c:pt>
                <c:pt idx="89">
                  <c:v>16.8</c:v>
                </c:pt>
                <c:pt idx="90">
                  <c:v>10.9</c:v>
                </c:pt>
                <c:pt idx="91">
                  <c:v>7.6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0</c:v>
                </c:pt>
              </c:numCache>
            </c:numRef>
          </c:xVal>
          <c:yVal>
            <c:numRef>
              <c:f>'DATA（1～4ST）'!$N$7:$N$106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0.12</c:v>
                </c:pt>
                <c:pt idx="3">
                  <c:v>0.14000000000000001</c:v>
                </c:pt>
                <c:pt idx="4">
                  <c:v>0.17</c:v>
                </c:pt>
                <c:pt idx="5">
                  <c:v>0.19</c:v>
                </c:pt>
                <c:pt idx="6">
                  <c:v>0.22</c:v>
                </c:pt>
                <c:pt idx="7">
                  <c:v>0.25</c:v>
                </c:pt>
                <c:pt idx="8">
                  <c:v>0.28999999999999998</c:v>
                </c:pt>
                <c:pt idx="9">
                  <c:v>0.33</c:v>
                </c:pt>
                <c:pt idx="10">
                  <c:v>0.37</c:v>
                </c:pt>
                <c:pt idx="11">
                  <c:v>0.41</c:v>
                </c:pt>
                <c:pt idx="12">
                  <c:v>0.46</c:v>
                </c:pt>
                <c:pt idx="13">
                  <c:v>0.51</c:v>
                </c:pt>
                <c:pt idx="14">
                  <c:v>0.56999999999999995</c:v>
                </c:pt>
                <c:pt idx="15">
                  <c:v>0.62</c:v>
                </c:pt>
                <c:pt idx="16">
                  <c:v>0.68</c:v>
                </c:pt>
                <c:pt idx="17">
                  <c:v>0.74</c:v>
                </c:pt>
                <c:pt idx="18">
                  <c:v>0.8</c:v>
                </c:pt>
                <c:pt idx="19">
                  <c:v>0.87</c:v>
                </c:pt>
                <c:pt idx="20">
                  <c:v>0.94</c:v>
                </c:pt>
                <c:pt idx="21">
                  <c:v>1.01</c:v>
                </c:pt>
                <c:pt idx="22">
                  <c:v>1.0900000000000001</c:v>
                </c:pt>
                <c:pt idx="23">
                  <c:v>1.1599999999999999</c:v>
                </c:pt>
                <c:pt idx="24">
                  <c:v>1.24</c:v>
                </c:pt>
                <c:pt idx="25">
                  <c:v>1.32</c:v>
                </c:pt>
                <c:pt idx="26">
                  <c:v>1.4</c:v>
                </c:pt>
                <c:pt idx="27">
                  <c:v>1.48</c:v>
                </c:pt>
                <c:pt idx="28">
                  <c:v>1.57</c:v>
                </c:pt>
                <c:pt idx="29">
                  <c:v>1.65</c:v>
                </c:pt>
                <c:pt idx="30">
                  <c:v>1.74</c:v>
                </c:pt>
                <c:pt idx="31">
                  <c:v>1.83</c:v>
                </c:pt>
                <c:pt idx="32">
                  <c:v>1.92</c:v>
                </c:pt>
                <c:pt idx="33">
                  <c:v>2.02</c:v>
                </c:pt>
                <c:pt idx="34">
                  <c:v>2.11</c:v>
                </c:pt>
                <c:pt idx="35">
                  <c:v>2.2000000000000002</c:v>
                </c:pt>
                <c:pt idx="36">
                  <c:v>2.2999999999999998</c:v>
                </c:pt>
                <c:pt idx="37">
                  <c:v>2.4</c:v>
                </c:pt>
                <c:pt idx="38">
                  <c:v>2.5</c:v>
                </c:pt>
                <c:pt idx="39">
                  <c:v>2.6</c:v>
                </c:pt>
                <c:pt idx="40">
                  <c:v>2.7</c:v>
                </c:pt>
                <c:pt idx="41">
                  <c:v>2.8</c:v>
                </c:pt>
                <c:pt idx="42">
                  <c:v>2.9</c:v>
                </c:pt>
                <c:pt idx="43">
                  <c:v>3.01</c:v>
                </c:pt>
                <c:pt idx="44">
                  <c:v>3.11</c:v>
                </c:pt>
                <c:pt idx="45">
                  <c:v>3.22</c:v>
                </c:pt>
                <c:pt idx="46">
                  <c:v>3.33</c:v>
                </c:pt>
                <c:pt idx="47">
                  <c:v>3.43</c:v>
                </c:pt>
                <c:pt idx="48">
                  <c:v>3.63</c:v>
                </c:pt>
                <c:pt idx="49">
                  <c:v>3.65</c:v>
                </c:pt>
                <c:pt idx="50">
                  <c:v>3.75</c:v>
                </c:pt>
                <c:pt idx="51">
                  <c:v>3.87</c:v>
                </c:pt>
                <c:pt idx="52">
                  <c:v>3.98</c:v>
                </c:pt>
                <c:pt idx="53">
                  <c:v>4.09</c:v>
                </c:pt>
                <c:pt idx="54">
                  <c:v>4.2</c:v>
                </c:pt>
                <c:pt idx="55">
                  <c:v>4.32</c:v>
                </c:pt>
                <c:pt idx="56">
                  <c:v>4.42</c:v>
                </c:pt>
                <c:pt idx="57">
                  <c:v>4.53</c:v>
                </c:pt>
                <c:pt idx="58">
                  <c:v>4.6500000000000004</c:v>
                </c:pt>
                <c:pt idx="59">
                  <c:v>4.76</c:v>
                </c:pt>
                <c:pt idx="60">
                  <c:v>4.88</c:v>
                </c:pt>
                <c:pt idx="61">
                  <c:v>5</c:v>
                </c:pt>
                <c:pt idx="62">
                  <c:v>5.1100000000000003</c:v>
                </c:pt>
                <c:pt idx="63">
                  <c:v>5.22</c:v>
                </c:pt>
                <c:pt idx="64">
                  <c:v>5.34</c:v>
                </c:pt>
                <c:pt idx="65">
                  <c:v>5.45</c:v>
                </c:pt>
                <c:pt idx="66">
                  <c:v>5.57</c:v>
                </c:pt>
                <c:pt idx="67">
                  <c:v>5.69</c:v>
                </c:pt>
                <c:pt idx="68">
                  <c:v>5.8</c:v>
                </c:pt>
                <c:pt idx="69">
                  <c:v>5.92</c:v>
                </c:pt>
                <c:pt idx="70">
                  <c:v>6.04</c:v>
                </c:pt>
                <c:pt idx="71">
                  <c:v>6.16</c:v>
                </c:pt>
                <c:pt idx="72">
                  <c:v>6.27</c:v>
                </c:pt>
                <c:pt idx="73">
                  <c:v>6.39</c:v>
                </c:pt>
                <c:pt idx="74">
                  <c:v>6.51</c:v>
                </c:pt>
                <c:pt idx="75">
                  <c:v>6.63</c:v>
                </c:pt>
                <c:pt idx="76">
                  <c:v>6.75</c:v>
                </c:pt>
                <c:pt idx="77">
                  <c:v>6.86</c:v>
                </c:pt>
                <c:pt idx="78">
                  <c:v>6.99</c:v>
                </c:pt>
                <c:pt idx="79">
                  <c:v>7.11</c:v>
                </c:pt>
                <c:pt idx="80">
                  <c:v>7.22</c:v>
                </c:pt>
                <c:pt idx="81">
                  <c:v>7.34</c:v>
                </c:pt>
                <c:pt idx="82">
                  <c:v>7.47</c:v>
                </c:pt>
                <c:pt idx="83">
                  <c:v>7.58</c:v>
                </c:pt>
                <c:pt idx="84">
                  <c:v>7.69</c:v>
                </c:pt>
                <c:pt idx="85">
                  <c:v>7.79</c:v>
                </c:pt>
                <c:pt idx="86">
                  <c:v>7.88</c:v>
                </c:pt>
                <c:pt idx="87">
                  <c:v>7.96</c:v>
                </c:pt>
                <c:pt idx="88">
                  <c:v>7.97</c:v>
                </c:pt>
                <c:pt idx="89">
                  <c:v>7.97</c:v>
                </c:pt>
                <c:pt idx="90">
                  <c:v>7.96</c:v>
                </c:pt>
                <c:pt idx="91">
                  <c:v>7.97</c:v>
                </c:pt>
                <c:pt idx="92">
                  <c:v>7.97</c:v>
                </c:pt>
                <c:pt idx="93">
                  <c:v>7.97</c:v>
                </c:pt>
                <c:pt idx="94">
                  <c:v>7.97</c:v>
                </c:pt>
                <c:pt idx="95">
                  <c:v>7.97</c:v>
                </c:pt>
                <c:pt idx="96">
                  <c:v>7.97</c:v>
                </c:pt>
                <c:pt idx="97">
                  <c:v>7.97</c:v>
                </c:pt>
                <c:pt idx="98">
                  <c:v>7.97</c:v>
                </c:pt>
                <c:pt idx="99">
                  <c:v>7.97</c:v>
                </c:pt>
              </c:numCache>
            </c:numRef>
          </c:yVal>
          <c:smooth val="1"/>
        </c:ser>
        <c:ser>
          <c:idx val="12"/>
          <c:order val="12"/>
          <c:tx>
            <c:strRef>
              <c:f>'STC計算（5～8ST）'!$A$113</c:f>
              <c:strCache>
                <c:ptCount val="1"/>
                <c:pt idx="0">
                  <c:v>【実測】ST5</c:v>
                </c:pt>
              </c:strCache>
            </c:strRef>
          </c:tx>
          <c:spPr>
            <a:ln>
              <a:solidFill>
                <a:srgbClr val="CC00FF"/>
              </a:solidFill>
            </a:ln>
          </c:spPr>
          <c:marker>
            <c:symbol val="none"/>
          </c:marker>
          <c:xVal>
            <c:numRef>
              <c:f>'DATA（5～8ST）'!$C$7:$C$106</c:f>
              <c:numCache>
                <c:formatCode>General</c:formatCode>
                <c:ptCount val="100"/>
                <c:pt idx="0">
                  <c:v>407.6</c:v>
                </c:pt>
                <c:pt idx="1">
                  <c:v>407.6</c:v>
                </c:pt>
                <c:pt idx="2">
                  <c:v>407</c:v>
                </c:pt>
                <c:pt idx="3">
                  <c:v>406.7</c:v>
                </c:pt>
                <c:pt idx="4">
                  <c:v>406.4</c:v>
                </c:pt>
                <c:pt idx="5">
                  <c:v>406.4</c:v>
                </c:pt>
                <c:pt idx="6">
                  <c:v>406.1</c:v>
                </c:pt>
                <c:pt idx="7">
                  <c:v>405.8</c:v>
                </c:pt>
                <c:pt idx="8">
                  <c:v>405.6</c:v>
                </c:pt>
                <c:pt idx="9">
                  <c:v>405.3</c:v>
                </c:pt>
                <c:pt idx="10">
                  <c:v>405</c:v>
                </c:pt>
                <c:pt idx="11">
                  <c:v>404.7</c:v>
                </c:pt>
                <c:pt idx="12">
                  <c:v>404.4</c:v>
                </c:pt>
                <c:pt idx="13">
                  <c:v>404.1</c:v>
                </c:pt>
                <c:pt idx="14">
                  <c:v>403.5</c:v>
                </c:pt>
                <c:pt idx="15">
                  <c:v>403.2</c:v>
                </c:pt>
                <c:pt idx="16">
                  <c:v>402.6</c:v>
                </c:pt>
                <c:pt idx="17">
                  <c:v>402.3</c:v>
                </c:pt>
                <c:pt idx="18">
                  <c:v>401.7</c:v>
                </c:pt>
                <c:pt idx="19">
                  <c:v>401.1</c:v>
                </c:pt>
                <c:pt idx="20">
                  <c:v>400.8</c:v>
                </c:pt>
                <c:pt idx="21">
                  <c:v>400.2</c:v>
                </c:pt>
                <c:pt idx="22">
                  <c:v>399.4</c:v>
                </c:pt>
                <c:pt idx="23">
                  <c:v>399.1</c:v>
                </c:pt>
                <c:pt idx="24">
                  <c:v>398.2</c:v>
                </c:pt>
                <c:pt idx="25">
                  <c:v>397.6</c:v>
                </c:pt>
                <c:pt idx="26">
                  <c:v>397</c:v>
                </c:pt>
                <c:pt idx="27">
                  <c:v>396.4</c:v>
                </c:pt>
                <c:pt idx="28">
                  <c:v>395.5</c:v>
                </c:pt>
                <c:pt idx="29">
                  <c:v>394.9</c:v>
                </c:pt>
                <c:pt idx="30">
                  <c:v>394</c:v>
                </c:pt>
                <c:pt idx="31">
                  <c:v>393.2</c:v>
                </c:pt>
                <c:pt idx="32">
                  <c:v>392.6</c:v>
                </c:pt>
                <c:pt idx="33">
                  <c:v>391.7</c:v>
                </c:pt>
                <c:pt idx="34">
                  <c:v>390.8</c:v>
                </c:pt>
                <c:pt idx="35">
                  <c:v>390.2</c:v>
                </c:pt>
                <c:pt idx="36">
                  <c:v>389.3</c:v>
                </c:pt>
                <c:pt idx="37">
                  <c:v>388.4</c:v>
                </c:pt>
                <c:pt idx="38">
                  <c:v>387.5</c:v>
                </c:pt>
                <c:pt idx="39">
                  <c:v>386.7</c:v>
                </c:pt>
                <c:pt idx="40">
                  <c:v>385.5</c:v>
                </c:pt>
                <c:pt idx="41">
                  <c:v>384.9</c:v>
                </c:pt>
                <c:pt idx="42">
                  <c:v>383.7</c:v>
                </c:pt>
                <c:pt idx="43">
                  <c:v>382.8</c:v>
                </c:pt>
                <c:pt idx="44">
                  <c:v>381.6</c:v>
                </c:pt>
                <c:pt idx="45">
                  <c:v>380.8</c:v>
                </c:pt>
                <c:pt idx="46">
                  <c:v>379.6</c:v>
                </c:pt>
                <c:pt idx="47">
                  <c:v>378.4</c:v>
                </c:pt>
                <c:pt idx="48">
                  <c:v>377.5</c:v>
                </c:pt>
                <c:pt idx="49">
                  <c:v>376.3</c:v>
                </c:pt>
                <c:pt idx="50">
                  <c:v>375.1</c:v>
                </c:pt>
                <c:pt idx="51">
                  <c:v>374</c:v>
                </c:pt>
                <c:pt idx="52">
                  <c:v>372.8</c:v>
                </c:pt>
                <c:pt idx="53">
                  <c:v>371.6</c:v>
                </c:pt>
                <c:pt idx="54">
                  <c:v>370.1</c:v>
                </c:pt>
                <c:pt idx="55">
                  <c:v>368.6</c:v>
                </c:pt>
                <c:pt idx="56">
                  <c:v>367.5</c:v>
                </c:pt>
                <c:pt idx="57">
                  <c:v>366.3</c:v>
                </c:pt>
                <c:pt idx="58">
                  <c:v>364.8</c:v>
                </c:pt>
                <c:pt idx="59">
                  <c:v>363.3</c:v>
                </c:pt>
                <c:pt idx="60">
                  <c:v>361.9</c:v>
                </c:pt>
                <c:pt idx="61">
                  <c:v>360.1</c:v>
                </c:pt>
                <c:pt idx="62">
                  <c:v>358.9</c:v>
                </c:pt>
                <c:pt idx="63">
                  <c:v>357.1</c:v>
                </c:pt>
                <c:pt idx="64">
                  <c:v>355.4</c:v>
                </c:pt>
                <c:pt idx="65">
                  <c:v>353.6</c:v>
                </c:pt>
                <c:pt idx="66">
                  <c:v>351.8</c:v>
                </c:pt>
                <c:pt idx="67">
                  <c:v>349.8</c:v>
                </c:pt>
                <c:pt idx="68">
                  <c:v>348</c:v>
                </c:pt>
                <c:pt idx="69">
                  <c:v>345.6</c:v>
                </c:pt>
                <c:pt idx="70">
                  <c:v>343.3</c:v>
                </c:pt>
                <c:pt idx="71">
                  <c:v>341.2</c:v>
                </c:pt>
                <c:pt idx="72">
                  <c:v>338.8</c:v>
                </c:pt>
                <c:pt idx="73">
                  <c:v>335.9</c:v>
                </c:pt>
                <c:pt idx="74">
                  <c:v>333.2</c:v>
                </c:pt>
                <c:pt idx="75">
                  <c:v>330.3</c:v>
                </c:pt>
                <c:pt idx="76">
                  <c:v>326.39999999999998</c:v>
                </c:pt>
                <c:pt idx="77">
                  <c:v>322.89999999999998</c:v>
                </c:pt>
                <c:pt idx="78">
                  <c:v>318.5</c:v>
                </c:pt>
                <c:pt idx="79">
                  <c:v>313.39999999999998</c:v>
                </c:pt>
                <c:pt idx="80">
                  <c:v>307.8</c:v>
                </c:pt>
                <c:pt idx="81">
                  <c:v>300.5</c:v>
                </c:pt>
                <c:pt idx="82">
                  <c:v>289.8</c:v>
                </c:pt>
                <c:pt idx="83">
                  <c:v>275.89999999999998</c:v>
                </c:pt>
                <c:pt idx="84">
                  <c:v>252.6</c:v>
                </c:pt>
                <c:pt idx="85">
                  <c:v>213.9</c:v>
                </c:pt>
                <c:pt idx="86">
                  <c:v>161.1</c:v>
                </c:pt>
                <c:pt idx="87">
                  <c:v>98.5</c:v>
                </c:pt>
                <c:pt idx="88">
                  <c:v>42.4</c:v>
                </c:pt>
                <c:pt idx="89">
                  <c:v>19.399999999999999</c:v>
                </c:pt>
                <c:pt idx="90">
                  <c:v>12.1</c:v>
                </c:pt>
                <c:pt idx="91">
                  <c:v>8.5</c:v>
                </c:pt>
                <c:pt idx="92">
                  <c:v>7</c:v>
                </c:pt>
                <c:pt idx="93">
                  <c:v>7.1</c:v>
                </c:pt>
                <c:pt idx="94">
                  <c:v>7.3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0</c:v>
                </c:pt>
              </c:numCache>
            </c:numRef>
          </c:xVal>
          <c:yVal>
            <c:numRef>
              <c:f>'DATA（5～8ST）'!$B$7:$B$106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0.11</c:v>
                </c:pt>
                <c:pt idx="3">
                  <c:v>0.13</c:v>
                </c:pt>
                <c:pt idx="4">
                  <c:v>0.16</c:v>
                </c:pt>
                <c:pt idx="5">
                  <c:v>0.18</c:v>
                </c:pt>
                <c:pt idx="6">
                  <c:v>0.21</c:v>
                </c:pt>
                <c:pt idx="7">
                  <c:v>0.24</c:v>
                </c:pt>
                <c:pt idx="8">
                  <c:v>0.27</c:v>
                </c:pt>
                <c:pt idx="9">
                  <c:v>0.31</c:v>
                </c:pt>
                <c:pt idx="10">
                  <c:v>0.35</c:v>
                </c:pt>
                <c:pt idx="11">
                  <c:v>0.39</c:v>
                </c:pt>
                <c:pt idx="12">
                  <c:v>0.44</c:v>
                </c:pt>
                <c:pt idx="13">
                  <c:v>0.49</c:v>
                </c:pt>
                <c:pt idx="14">
                  <c:v>0.54</c:v>
                </c:pt>
                <c:pt idx="15">
                  <c:v>0.59</c:v>
                </c:pt>
                <c:pt idx="16">
                  <c:v>0.65</c:v>
                </c:pt>
                <c:pt idx="17">
                  <c:v>0.71</c:v>
                </c:pt>
                <c:pt idx="18">
                  <c:v>0.78</c:v>
                </c:pt>
                <c:pt idx="19">
                  <c:v>0.84</c:v>
                </c:pt>
                <c:pt idx="20">
                  <c:v>0.91</c:v>
                </c:pt>
                <c:pt idx="21">
                  <c:v>0.98</c:v>
                </c:pt>
                <c:pt idx="22">
                  <c:v>1.05</c:v>
                </c:pt>
                <c:pt idx="23">
                  <c:v>1.1200000000000001</c:v>
                </c:pt>
                <c:pt idx="24">
                  <c:v>1.2</c:v>
                </c:pt>
                <c:pt idx="25">
                  <c:v>1.28</c:v>
                </c:pt>
                <c:pt idx="26">
                  <c:v>1.36</c:v>
                </c:pt>
                <c:pt idx="27">
                  <c:v>1.44</c:v>
                </c:pt>
                <c:pt idx="28">
                  <c:v>1.53</c:v>
                </c:pt>
                <c:pt idx="29">
                  <c:v>1.61</c:v>
                </c:pt>
                <c:pt idx="30">
                  <c:v>1.7</c:v>
                </c:pt>
                <c:pt idx="31">
                  <c:v>1.79</c:v>
                </c:pt>
                <c:pt idx="32">
                  <c:v>1.88</c:v>
                </c:pt>
                <c:pt idx="33">
                  <c:v>1.98</c:v>
                </c:pt>
                <c:pt idx="34">
                  <c:v>2.0699999999999998</c:v>
                </c:pt>
                <c:pt idx="35">
                  <c:v>2.16</c:v>
                </c:pt>
                <c:pt idx="36">
                  <c:v>2.2599999999999998</c:v>
                </c:pt>
                <c:pt idx="37">
                  <c:v>2.36</c:v>
                </c:pt>
                <c:pt idx="38">
                  <c:v>2.4500000000000002</c:v>
                </c:pt>
                <c:pt idx="39">
                  <c:v>2.56</c:v>
                </c:pt>
                <c:pt idx="40">
                  <c:v>2.66</c:v>
                </c:pt>
                <c:pt idx="41">
                  <c:v>2.75</c:v>
                </c:pt>
                <c:pt idx="42">
                  <c:v>2.86</c:v>
                </c:pt>
                <c:pt idx="43">
                  <c:v>2.97</c:v>
                </c:pt>
                <c:pt idx="44">
                  <c:v>3.07</c:v>
                </c:pt>
                <c:pt idx="45">
                  <c:v>3.17</c:v>
                </c:pt>
                <c:pt idx="46">
                  <c:v>3.28</c:v>
                </c:pt>
                <c:pt idx="47">
                  <c:v>3.39</c:v>
                </c:pt>
                <c:pt idx="48">
                  <c:v>3.5</c:v>
                </c:pt>
                <c:pt idx="49">
                  <c:v>3.61</c:v>
                </c:pt>
                <c:pt idx="50">
                  <c:v>3.71</c:v>
                </c:pt>
                <c:pt idx="51">
                  <c:v>3.82</c:v>
                </c:pt>
                <c:pt idx="52">
                  <c:v>3.94</c:v>
                </c:pt>
                <c:pt idx="53">
                  <c:v>4.04</c:v>
                </c:pt>
                <c:pt idx="54">
                  <c:v>4.16</c:v>
                </c:pt>
                <c:pt idx="55">
                  <c:v>4.2699999999999996</c:v>
                </c:pt>
                <c:pt idx="56">
                  <c:v>4.38</c:v>
                </c:pt>
                <c:pt idx="57">
                  <c:v>4.5</c:v>
                </c:pt>
                <c:pt idx="58">
                  <c:v>4.6100000000000003</c:v>
                </c:pt>
                <c:pt idx="59">
                  <c:v>4.72</c:v>
                </c:pt>
                <c:pt idx="60">
                  <c:v>4.84</c:v>
                </c:pt>
                <c:pt idx="61">
                  <c:v>4.96</c:v>
                </c:pt>
                <c:pt idx="62">
                  <c:v>5.07</c:v>
                </c:pt>
                <c:pt idx="63">
                  <c:v>5.19</c:v>
                </c:pt>
                <c:pt idx="64">
                  <c:v>5.3</c:v>
                </c:pt>
                <c:pt idx="65">
                  <c:v>5.42</c:v>
                </c:pt>
                <c:pt idx="66">
                  <c:v>5.53</c:v>
                </c:pt>
                <c:pt idx="67">
                  <c:v>5.66</c:v>
                </c:pt>
                <c:pt idx="68">
                  <c:v>5.77</c:v>
                </c:pt>
                <c:pt idx="69">
                  <c:v>5.89</c:v>
                </c:pt>
                <c:pt idx="70">
                  <c:v>6.01</c:v>
                </c:pt>
                <c:pt idx="71">
                  <c:v>6.12</c:v>
                </c:pt>
                <c:pt idx="72">
                  <c:v>6.25</c:v>
                </c:pt>
                <c:pt idx="73">
                  <c:v>6.37</c:v>
                </c:pt>
                <c:pt idx="74">
                  <c:v>6.48</c:v>
                </c:pt>
                <c:pt idx="75">
                  <c:v>6.61</c:v>
                </c:pt>
                <c:pt idx="76">
                  <c:v>6.73</c:v>
                </c:pt>
                <c:pt idx="77">
                  <c:v>6.84</c:v>
                </c:pt>
                <c:pt idx="78">
                  <c:v>6.97</c:v>
                </c:pt>
                <c:pt idx="79">
                  <c:v>7.09</c:v>
                </c:pt>
                <c:pt idx="80">
                  <c:v>7.2</c:v>
                </c:pt>
                <c:pt idx="81">
                  <c:v>7.33</c:v>
                </c:pt>
                <c:pt idx="82">
                  <c:v>7.45</c:v>
                </c:pt>
                <c:pt idx="83">
                  <c:v>7.56</c:v>
                </c:pt>
                <c:pt idx="84">
                  <c:v>7.67</c:v>
                </c:pt>
                <c:pt idx="85">
                  <c:v>7.77</c:v>
                </c:pt>
                <c:pt idx="86">
                  <c:v>7.86</c:v>
                </c:pt>
                <c:pt idx="87">
                  <c:v>7.94</c:v>
                </c:pt>
                <c:pt idx="88">
                  <c:v>7.98</c:v>
                </c:pt>
                <c:pt idx="89">
                  <c:v>7.99</c:v>
                </c:pt>
                <c:pt idx="90">
                  <c:v>7.97</c:v>
                </c:pt>
                <c:pt idx="91">
                  <c:v>7.99</c:v>
                </c:pt>
                <c:pt idx="92">
                  <c:v>7.99</c:v>
                </c:pt>
                <c:pt idx="93">
                  <c:v>7.99</c:v>
                </c:pt>
                <c:pt idx="94">
                  <c:v>7.99</c:v>
                </c:pt>
                <c:pt idx="95">
                  <c:v>7.99</c:v>
                </c:pt>
                <c:pt idx="96">
                  <c:v>7.99</c:v>
                </c:pt>
                <c:pt idx="97">
                  <c:v>7.99</c:v>
                </c:pt>
                <c:pt idx="98">
                  <c:v>7.99</c:v>
                </c:pt>
                <c:pt idx="99">
                  <c:v>7.99</c:v>
                </c:pt>
              </c:numCache>
            </c:numRef>
          </c:yVal>
          <c:smooth val="1"/>
        </c:ser>
        <c:ser>
          <c:idx val="13"/>
          <c:order val="13"/>
          <c:tx>
            <c:strRef>
              <c:f>'STC計算（5～8ST）'!$A$114</c:f>
              <c:strCache>
                <c:ptCount val="1"/>
                <c:pt idx="0">
                  <c:v>【実測】ST6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xVal>
            <c:numRef>
              <c:f>'DATA（5～8ST）'!$G$7:$G$106</c:f>
              <c:numCache>
                <c:formatCode>General</c:formatCode>
                <c:ptCount val="100"/>
                <c:pt idx="0">
                  <c:v>409.4</c:v>
                </c:pt>
                <c:pt idx="1">
                  <c:v>409.4</c:v>
                </c:pt>
                <c:pt idx="2">
                  <c:v>408.5</c:v>
                </c:pt>
                <c:pt idx="3">
                  <c:v>408.2</c:v>
                </c:pt>
                <c:pt idx="4">
                  <c:v>407.9</c:v>
                </c:pt>
                <c:pt idx="5">
                  <c:v>407.9</c:v>
                </c:pt>
                <c:pt idx="6">
                  <c:v>407.6</c:v>
                </c:pt>
                <c:pt idx="7">
                  <c:v>407.3</c:v>
                </c:pt>
                <c:pt idx="8">
                  <c:v>407.3</c:v>
                </c:pt>
                <c:pt idx="9">
                  <c:v>407</c:v>
                </c:pt>
                <c:pt idx="10">
                  <c:v>406.7</c:v>
                </c:pt>
                <c:pt idx="11">
                  <c:v>406.1</c:v>
                </c:pt>
                <c:pt idx="12">
                  <c:v>405.8</c:v>
                </c:pt>
                <c:pt idx="13">
                  <c:v>405.3</c:v>
                </c:pt>
                <c:pt idx="14">
                  <c:v>405</c:v>
                </c:pt>
                <c:pt idx="15">
                  <c:v>404.4</c:v>
                </c:pt>
                <c:pt idx="16">
                  <c:v>404.1</c:v>
                </c:pt>
                <c:pt idx="17">
                  <c:v>403.5</c:v>
                </c:pt>
                <c:pt idx="18">
                  <c:v>403.2</c:v>
                </c:pt>
                <c:pt idx="19">
                  <c:v>402.6</c:v>
                </c:pt>
                <c:pt idx="20">
                  <c:v>402</c:v>
                </c:pt>
                <c:pt idx="21">
                  <c:v>401.4</c:v>
                </c:pt>
                <c:pt idx="22">
                  <c:v>400.8</c:v>
                </c:pt>
                <c:pt idx="23">
                  <c:v>400.2</c:v>
                </c:pt>
                <c:pt idx="24">
                  <c:v>399.4</c:v>
                </c:pt>
                <c:pt idx="25">
                  <c:v>399.1</c:v>
                </c:pt>
                <c:pt idx="26">
                  <c:v>398.3</c:v>
                </c:pt>
                <c:pt idx="27">
                  <c:v>397.6</c:v>
                </c:pt>
                <c:pt idx="28">
                  <c:v>397</c:v>
                </c:pt>
                <c:pt idx="29">
                  <c:v>396.1</c:v>
                </c:pt>
                <c:pt idx="30">
                  <c:v>395.2</c:v>
                </c:pt>
                <c:pt idx="31">
                  <c:v>394.3</c:v>
                </c:pt>
                <c:pt idx="32">
                  <c:v>393.7</c:v>
                </c:pt>
                <c:pt idx="33">
                  <c:v>392.9</c:v>
                </c:pt>
                <c:pt idx="34">
                  <c:v>392</c:v>
                </c:pt>
                <c:pt idx="35">
                  <c:v>391.1</c:v>
                </c:pt>
                <c:pt idx="36">
                  <c:v>390.2</c:v>
                </c:pt>
                <c:pt idx="37">
                  <c:v>389.6</c:v>
                </c:pt>
                <c:pt idx="38">
                  <c:v>388.4</c:v>
                </c:pt>
                <c:pt idx="39">
                  <c:v>387.5</c:v>
                </c:pt>
                <c:pt idx="40">
                  <c:v>386.7</c:v>
                </c:pt>
                <c:pt idx="41">
                  <c:v>385.5</c:v>
                </c:pt>
                <c:pt idx="42">
                  <c:v>384.6</c:v>
                </c:pt>
                <c:pt idx="43">
                  <c:v>383.7</c:v>
                </c:pt>
                <c:pt idx="44">
                  <c:v>382.5</c:v>
                </c:pt>
                <c:pt idx="45">
                  <c:v>381.3</c:v>
                </c:pt>
                <c:pt idx="46">
                  <c:v>380.5</c:v>
                </c:pt>
                <c:pt idx="47">
                  <c:v>379.3</c:v>
                </c:pt>
                <c:pt idx="48">
                  <c:v>378.2</c:v>
                </c:pt>
                <c:pt idx="49">
                  <c:v>377.2</c:v>
                </c:pt>
                <c:pt idx="50">
                  <c:v>376</c:v>
                </c:pt>
                <c:pt idx="51">
                  <c:v>374.6</c:v>
                </c:pt>
                <c:pt idx="52">
                  <c:v>373.4</c:v>
                </c:pt>
                <c:pt idx="53">
                  <c:v>372.2</c:v>
                </c:pt>
                <c:pt idx="54">
                  <c:v>371</c:v>
                </c:pt>
                <c:pt idx="55">
                  <c:v>369.5</c:v>
                </c:pt>
                <c:pt idx="56">
                  <c:v>368.4</c:v>
                </c:pt>
                <c:pt idx="57">
                  <c:v>366.9</c:v>
                </c:pt>
                <c:pt idx="58">
                  <c:v>365.4</c:v>
                </c:pt>
                <c:pt idx="59">
                  <c:v>364.2</c:v>
                </c:pt>
                <c:pt idx="60">
                  <c:v>362.4</c:v>
                </c:pt>
                <c:pt idx="61">
                  <c:v>360.7</c:v>
                </c:pt>
                <c:pt idx="62">
                  <c:v>359.5</c:v>
                </c:pt>
                <c:pt idx="63">
                  <c:v>357.7</c:v>
                </c:pt>
                <c:pt idx="64">
                  <c:v>355.7</c:v>
                </c:pt>
                <c:pt idx="65">
                  <c:v>354.2</c:v>
                </c:pt>
                <c:pt idx="66">
                  <c:v>352.1</c:v>
                </c:pt>
                <c:pt idx="67">
                  <c:v>350.3</c:v>
                </c:pt>
                <c:pt idx="68">
                  <c:v>348.3</c:v>
                </c:pt>
                <c:pt idx="69">
                  <c:v>345.9</c:v>
                </c:pt>
                <c:pt idx="70">
                  <c:v>343.6</c:v>
                </c:pt>
                <c:pt idx="71">
                  <c:v>341.5</c:v>
                </c:pt>
                <c:pt idx="72">
                  <c:v>339.1</c:v>
                </c:pt>
                <c:pt idx="73">
                  <c:v>336.2</c:v>
                </c:pt>
                <c:pt idx="74">
                  <c:v>333.5</c:v>
                </c:pt>
                <c:pt idx="75">
                  <c:v>330.3</c:v>
                </c:pt>
                <c:pt idx="76">
                  <c:v>326.7</c:v>
                </c:pt>
                <c:pt idx="77">
                  <c:v>323.2</c:v>
                </c:pt>
                <c:pt idx="78">
                  <c:v>318.8</c:v>
                </c:pt>
                <c:pt idx="79">
                  <c:v>313.7</c:v>
                </c:pt>
                <c:pt idx="80">
                  <c:v>308.10000000000002</c:v>
                </c:pt>
                <c:pt idx="81">
                  <c:v>300.5</c:v>
                </c:pt>
                <c:pt idx="82">
                  <c:v>290.10000000000002</c:v>
                </c:pt>
                <c:pt idx="83">
                  <c:v>275.7</c:v>
                </c:pt>
                <c:pt idx="84">
                  <c:v>250.3</c:v>
                </c:pt>
                <c:pt idx="85">
                  <c:v>207.7</c:v>
                </c:pt>
                <c:pt idx="86">
                  <c:v>148.4</c:v>
                </c:pt>
                <c:pt idx="87">
                  <c:v>83.5</c:v>
                </c:pt>
                <c:pt idx="88">
                  <c:v>36.5</c:v>
                </c:pt>
                <c:pt idx="89">
                  <c:v>18.5</c:v>
                </c:pt>
                <c:pt idx="90">
                  <c:v>12.1</c:v>
                </c:pt>
                <c:pt idx="91">
                  <c:v>8.5</c:v>
                </c:pt>
                <c:pt idx="92">
                  <c:v>7.3</c:v>
                </c:pt>
                <c:pt idx="93">
                  <c:v>7.3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0</c:v>
                </c:pt>
              </c:numCache>
            </c:numRef>
          </c:xVal>
          <c:yVal>
            <c:numRef>
              <c:f>'DATA（5～8ST）'!$F$7:$F$106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0.11</c:v>
                </c:pt>
                <c:pt idx="3">
                  <c:v>0.13</c:v>
                </c:pt>
                <c:pt idx="4">
                  <c:v>0.16</c:v>
                </c:pt>
                <c:pt idx="5">
                  <c:v>0.18</c:v>
                </c:pt>
                <c:pt idx="6">
                  <c:v>0.21</c:v>
                </c:pt>
                <c:pt idx="7">
                  <c:v>0.24</c:v>
                </c:pt>
                <c:pt idx="8">
                  <c:v>0.27</c:v>
                </c:pt>
                <c:pt idx="9">
                  <c:v>0.31</c:v>
                </c:pt>
                <c:pt idx="10">
                  <c:v>0.35</c:v>
                </c:pt>
                <c:pt idx="11">
                  <c:v>0.4</c:v>
                </c:pt>
                <c:pt idx="12">
                  <c:v>0.44</c:v>
                </c:pt>
                <c:pt idx="13">
                  <c:v>0.49</c:v>
                </c:pt>
                <c:pt idx="14">
                  <c:v>0.54</c:v>
                </c:pt>
                <c:pt idx="15">
                  <c:v>0.6</c:v>
                </c:pt>
                <c:pt idx="16">
                  <c:v>0.66</c:v>
                </c:pt>
                <c:pt idx="17">
                  <c:v>0.71</c:v>
                </c:pt>
                <c:pt idx="18">
                  <c:v>0.78</c:v>
                </c:pt>
                <c:pt idx="19">
                  <c:v>0.84</c:v>
                </c:pt>
                <c:pt idx="20">
                  <c:v>0.91</c:v>
                </c:pt>
                <c:pt idx="21">
                  <c:v>0.98</c:v>
                </c:pt>
                <c:pt idx="22">
                  <c:v>1.06</c:v>
                </c:pt>
                <c:pt idx="23">
                  <c:v>1.1299999999999999</c:v>
                </c:pt>
                <c:pt idx="24">
                  <c:v>1.21</c:v>
                </c:pt>
                <c:pt idx="25">
                  <c:v>1.29</c:v>
                </c:pt>
                <c:pt idx="26">
                  <c:v>1.43</c:v>
                </c:pt>
                <c:pt idx="27">
                  <c:v>1.45</c:v>
                </c:pt>
                <c:pt idx="28">
                  <c:v>1.54</c:v>
                </c:pt>
                <c:pt idx="29">
                  <c:v>1.62</c:v>
                </c:pt>
                <c:pt idx="30">
                  <c:v>1.71</c:v>
                </c:pt>
                <c:pt idx="31">
                  <c:v>1.8</c:v>
                </c:pt>
                <c:pt idx="32">
                  <c:v>1.88</c:v>
                </c:pt>
                <c:pt idx="33">
                  <c:v>1.98</c:v>
                </c:pt>
                <c:pt idx="34">
                  <c:v>2.08</c:v>
                </c:pt>
                <c:pt idx="35">
                  <c:v>2.17</c:v>
                </c:pt>
                <c:pt idx="36">
                  <c:v>2.27</c:v>
                </c:pt>
                <c:pt idx="37">
                  <c:v>2.37</c:v>
                </c:pt>
                <c:pt idx="38">
                  <c:v>2.46</c:v>
                </c:pt>
                <c:pt idx="39">
                  <c:v>2.56</c:v>
                </c:pt>
                <c:pt idx="40">
                  <c:v>2.66</c:v>
                </c:pt>
                <c:pt idx="41">
                  <c:v>2.76</c:v>
                </c:pt>
                <c:pt idx="42">
                  <c:v>2.87</c:v>
                </c:pt>
                <c:pt idx="43">
                  <c:v>2.97</c:v>
                </c:pt>
                <c:pt idx="44">
                  <c:v>3.07</c:v>
                </c:pt>
                <c:pt idx="45">
                  <c:v>3.18</c:v>
                </c:pt>
                <c:pt idx="46">
                  <c:v>3.29</c:v>
                </c:pt>
                <c:pt idx="47">
                  <c:v>3.39</c:v>
                </c:pt>
                <c:pt idx="48">
                  <c:v>3.6</c:v>
                </c:pt>
                <c:pt idx="49">
                  <c:v>3.61</c:v>
                </c:pt>
                <c:pt idx="50">
                  <c:v>3.72</c:v>
                </c:pt>
                <c:pt idx="51">
                  <c:v>3.83</c:v>
                </c:pt>
                <c:pt idx="52">
                  <c:v>3.94</c:v>
                </c:pt>
                <c:pt idx="53">
                  <c:v>4.05</c:v>
                </c:pt>
                <c:pt idx="54">
                  <c:v>4.16</c:v>
                </c:pt>
                <c:pt idx="55">
                  <c:v>4.28</c:v>
                </c:pt>
                <c:pt idx="56">
                  <c:v>4.3899999999999997</c:v>
                </c:pt>
                <c:pt idx="57">
                  <c:v>4.5</c:v>
                </c:pt>
                <c:pt idx="58">
                  <c:v>4.62</c:v>
                </c:pt>
                <c:pt idx="59">
                  <c:v>4.7300000000000004</c:v>
                </c:pt>
                <c:pt idx="60">
                  <c:v>4.84</c:v>
                </c:pt>
                <c:pt idx="61">
                  <c:v>4.96</c:v>
                </c:pt>
                <c:pt idx="62">
                  <c:v>5.07</c:v>
                </c:pt>
                <c:pt idx="63">
                  <c:v>5.19</c:v>
                </c:pt>
                <c:pt idx="64">
                  <c:v>5.31</c:v>
                </c:pt>
                <c:pt idx="65">
                  <c:v>5.42</c:v>
                </c:pt>
                <c:pt idx="66">
                  <c:v>5.54</c:v>
                </c:pt>
                <c:pt idx="67">
                  <c:v>5.67</c:v>
                </c:pt>
                <c:pt idx="68">
                  <c:v>5.78</c:v>
                </c:pt>
                <c:pt idx="69">
                  <c:v>5.89</c:v>
                </c:pt>
                <c:pt idx="70">
                  <c:v>6.02</c:v>
                </c:pt>
                <c:pt idx="71">
                  <c:v>6.13</c:v>
                </c:pt>
                <c:pt idx="72">
                  <c:v>6.25</c:v>
                </c:pt>
                <c:pt idx="73">
                  <c:v>6.38</c:v>
                </c:pt>
                <c:pt idx="74">
                  <c:v>6.49</c:v>
                </c:pt>
                <c:pt idx="75">
                  <c:v>6.61</c:v>
                </c:pt>
                <c:pt idx="76">
                  <c:v>6.74</c:v>
                </c:pt>
                <c:pt idx="77">
                  <c:v>6.85</c:v>
                </c:pt>
                <c:pt idx="78">
                  <c:v>6.97</c:v>
                </c:pt>
                <c:pt idx="79">
                  <c:v>7.1</c:v>
                </c:pt>
                <c:pt idx="80">
                  <c:v>7.21</c:v>
                </c:pt>
                <c:pt idx="81">
                  <c:v>7.34</c:v>
                </c:pt>
                <c:pt idx="82">
                  <c:v>7.46</c:v>
                </c:pt>
                <c:pt idx="83">
                  <c:v>7.57</c:v>
                </c:pt>
                <c:pt idx="84">
                  <c:v>7.68</c:v>
                </c:pt>
                <c:pt idx="85">
                  <c:v>7.77</c:v>
                </c:pt>
                <c:pt idx="86">
                  <c:v>7.86</c:v>
                </c:pt>
                <c:pt idx="87">
                  <c:v>7.94</c:v>
                </c:pt>
                <c:pt idx="88">
                  <c:v>7.99</c:v>
                </c:pt>
                <c:pt idx="89">
                  <c:v>8</c:v>
                </c:pt>
                <c:pt idx="90">
                  <c:v>7.99</c:v>
                </c:pt>
                <c:pt idx="91">
                  <c:v>8</c:v>
                </c:pt>
                <c:pt idx="92">
                  <c:v>8</c:v>
                </c:pt>
                <c:pt idx="93">
                  <c:v>8</c:v>
                </c:pt>
                <c:pt idx="94">
                  <c:v>8</c:v>
                </c:pt>
                <c:pt idx="95">
                  <c:v>8</c:v>
                </c:pt>
                <c:pt idx="96">
                  <c:v>8</c:v>
                </c:pt>
                <c:pt idx="97">
                  <c:v>8</c:v>
                </c:pt>
                <c:pt idx="98">
                  <c:v>8</c:v>
                </c:pt>
                <c:pt idx="99">
                  <c:v>8</c:v>
                </c:pt>
              </c:numCache>
            </c:numRef>
          </c:yVal>
          <c:smooth val="1"/>
        </c:ser>
        <c:ser>
          <c:idx val="14"/>
          <c:order val="14"/>
          <c:tx>
            <c:strRef>
              <c:f>'STC計算（5～8ST）'!$A$115</c:f>
              <c:strCache>
                <c:ptCount val="1"/>
                <c:pt idx="0">
                  <c:v>【実測】ST7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marker>
            <c:symbol val="none"/>
          </c:marker>
          <c:xVal>
            <c:numRef>
              <c:f>'DATA（5～8ST）'!$K$7:$K$106</c:f>
              <c:numCache>
                <c:formatCode>General</c:formatCode>
                <c:ptCount val="100"/>
                <c:pt idx="0">
                  <c:v>408.5</c:v>
                </c:pt>
                <c:pt idx="1">
                  <c:v>408.5</c:v>
                </c:pt>
                <c:pt idx="2">
                  <c:v>407.3</c:v>
                </c:pt>
                <c:pt idx="3">
                  <c:v>407.3</c:v>
                </c:pt>
                <c:pt idx="4">
                  <c:v>407</c:v>
                </c:pt>
                <c:pt idx="5">
                  <c:v>406.7</c:v>
                </c:pt>
                <c:pt idx="6">
                  <c:v>406.7</c:v>
                </c:pt>
                <c:pt idx="7">
                  <c:v>406.4</c:v>
                </c:pt>
                <c:pt idx="8">
                  <c:v>406.1</c:v>
                </c:pt>
                <c:pt idx="9">
                  <c:v>406.1</c:v>
                </c:pt>
                <c:pt idx="10">
                  <c:v>405.6</c:v>
                </c:pt>
                <c:pt idx="11">
                  <c:v>405.3</c:v>
                </c:pt>
                <c:pt idx="12">
                  <c:v>405</c:v>
                </c:pt>
                <c:pt idx="13">
                  <c:v>404.4</c:v>
                </c:pt>
                <c:pt idx="14">
                  <c:v>404.4</c:v>
                </c:pt>
                <c:pt idx="15">
                  <c:v>403.8</c:v>
                </c:pt>
                <c:pt idx="16">
                  <c:v>403.2</c:v>
                </c:pt>
                <c:pt idx="17">
                  <c:v>402.6</c:v>
                </c:pt>
                <c:pt idx="18">
                  <c:v>402.3</c:v>
                </c:pt>
                <c:pt idx="19">
                  <c:v>401.7</c:v>
                </c:pt>
                <c:pt idx="20">
                  <c:v>401.1</c:v>
                </c:pt>
                <c:pt idx="21">
                  <c:v>400.5</c:v>
                </c:pt>
                <c:pt idx="22">
                  <c:v>399.9</c:v>
                </c:pt>
                <c:pt idx="23">
                  <c:v>399.4</c:v>
                </c:pt>
                <c:pt idx="24">
                  <c:v>398.5</c:v>
                </c:pt>
                <c:pt idx="25">
                  <c:v>397.9</c:v>
                </c:pt>
                <c:pt idx="26">
                  <c:v>397.3</c:v>
                </c:pt>
                <c:pt idx="27">
                  <c:v>396.7</c:v>
                </c:pt>
                <c:pt idx="28">
                  <c:v>396.1</c:v>
                </c:pt>
                <c:pt idx="29">
                  <c:v>395.5</c:v>
                </c:pt>
                <c:pt idx="30">
                  <c:v>394.6</c:v>
                </c:pt>
                <c:pt idx="31">
                  <c:v>393.7</c:v>
                </c:pt>
                <c:pt idx="32">
                  <c:v>392.9</c:v>
                </c:pt>
                <c:pt idx="33">
                  <c:v>392</c:v>
                </c:pt>
                <c:pt idx="34">
                  <c:v>391.1</c:v>
                </c:pt>
                <c:pt idx="35">
                  <c:v>390.2</c:v>
                </c:pt>
                <c:pt idx="36">
                  <c:v>389.6</c:v>
                </c:pt>
                <c:pt idx="37">
                  <c:v>388.7</c:v>
                </c:pt>
                <c:pt idx="38">
                  <c:v>387.8</c:v>
                </c:pt>
                <c:pt idx="39">
                  <c:v>387</c:v>
                </c:pt>
                <c:pt idx="40">
                  <c:v>385.8</c:v>
                </c:pt>
                <c:pt idx="41">
                  <c:v>385.2</c:v>
                </c:pt>
                <c:pt idx="42">
                  <c:v>384</c:v>
                </c:pt>
                <c:pt idx="43">
                  <c:v>383.1</c:v>
                </c:pt>
                <c:pt idx="44">
                  <c:v>381.9</c:v>
                </c:pt>
                <c:pt idx="45">
                  <c:v>381</c:v>
                </c:pt>
                <c:pt idx="46">
                  <c:v>379.6</c:v>
                </c:pt>
                <c:pt idx="47">
                  <c:v>378.7</c:v>
                </c:pt>
                <c:pt idx="48">
                  <c:v>377.6</c:v>
                </c:pt>
                <c:pt idx="49">
                  <c:v>376.6</c:v>
                </c:pt>
                <c:pt idx="50">
                  <c:v>375.4</c:v>
                </c:pt>
                <c:pt idx="51">
                  <c:v>374.3</c:v>
                </c:pt>
                <c:pt idx="52">
                  <c:v>372.8</c:v>
                </c:pt>
                <c:pt idx="53">
                  <c:v>371.9</c:v>
                </c:pt>
                <c:pt idx="54">
                  <c:v>370.4</c:v>
                </c:pt>
                <c:pt idx="55">
                  <c:v>368.9</c:v>
                </c:pt>
                <c:pt idx="56">
                  <c:v>367.8</c:v>
                </c:pt>
                <c:pt idx="57">
                  <c:v>366.6</c:v>
                </c:pt>
                <c:pt idx="58">
                  <c:v>364.8</c:v>
                </c:pt>
                <c:pt idx="59">
                  <c:v>363.6</c:v>
                </c:pt>
                <c:pt idx="60">
                  <c:v>362.2</c:v>
                </c:pt>
                <c:pt idx="61">
                  <c:v>360.7</c:v>
                </c:pt>
                <c:pt idx="62">
                  <c:v>358.9</c:v>
                </c:pt>
                <c:pt idx="63">
                  <c:v>357.4</c:v>
                </c:pt>
                <c:pt idx="64">
                  <c:v>355.4</c:v>
                </c:pt>
                <c:pt idx="65">
                  <c:v>354.2</c:v>
                </c:pt>
                <c:pt idx="66">
                  <c:v>352.1</c:v>
                </c:pt>
                <c:pt idx="67">
                  <c:v>350</c:v>
                </c:pt>
                <c:pt idx="68">
                  <c:v>348.3</c:v>
                </c:pt>
                <c:pt idx="69">
                  <c:v>346.2</c:v>
                </c:pt>
                <c:pt idx="70">
                  <c:v>343.9</c:v>
                </c:pt>
                <c:pt idx="71">
                  <c:v>341.5</c:v>
                </c:pt>
                <c:pt idx="72">
                  <c:v>339.1</c:v>
                </c:pt>
                <c:pt idx="73">
                  <c:v>336.8</c:v>
                </c:pt>
                <c:pt idx="74">
                  <c:v>334.1</c:v>
                </c:pt>
                <c:pt idx="75">
                  <c:v>330.9</c:v>
                </c:pt>
                <c:pt idx="76">
                  <c:v>327.60000000000002</c:v>
                </c:pt>
                <c:pt idx="77">
                  <c:v>324.10000000000002</c:v>
                </c:pt>
                <c:pt idx="78">
                  <c:v>319.89999999999998</c:v>
                </c:pt>
                <c:pt idx="79">
                  <c:v>315.2</c:v>
                </c:pt>
                <c:pt idx="80">
                  <c:v>310.2</c:v>
                </c:pt>
                <c:pt idx="81">
                  <c:v>303.10000000000002</c:v>
                </c:pt>
                <c:pt idx="82">
                  <c:v>294</c:v>
                </c:pt>
                <c:pt idx="83">
                  <c:v>281.89999999999998</c:v>
                </c:pt>
                <c:pt idx="84">
                  <c:v>261.2</c:v>
                </c:pt>
                <c:pt idx="85">
                  <c:v>226.3</c:v>
                </c:pt>
                <c:pt idx="86">
                  <c:v>173.8</c:v>
                </c:pt>
                <c:pt idx="87">
                  <c:v>107.1</c:v>
                </c:pt>
                <c:pt idx="88">
                  <c:v>51.3</c:v>
                </c:pt>
                <c:pt idx="89">
                  <c:v>23.9</c:v>
                </c:pt>
                <c:pt idx="90">
                  <c:v>13.5</c:v>
                </c:pt>
                <c:pt idx="91">
                  <c:v>9.6999999999999993</c:v>
                </c:pt>
                <c:pt idx="92">
                  <c:v>7.3</c:v>
                </c:pt>
                <c:pt idx="93">
                  <c:v>7.3</c:v>
                </c:pt>
                <c:pt idx="94">
                  <c:v>7.3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0</c:v>
                </c:pt>
              </c:numCache>
            </c:numRef>
          </c:xVal>
          <c:yVal>
            <c:numRef>
              <c:f>'DATA（5～8ST）'!$J$7:$J$106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0.11</c:v>
                </c:pt>
                <c:pt idx="3">
                  <c:v>0.13</c:v>
                </c:pt>
                <c:pt idx="4">
                  <c:v>0.16</c:v>
                </c:pt>
                <c:pt idx="5">
                  <c:v>0.18</c:v>
                </c:pt>
                <c:pt idx="6">
                  <c:v>0.21</c:v>
                </c:pt>
                <c:pt idx="7">
                  <c:v>0.24</c:v>
                </c:pt>
                <c:pt idx="8">
                  <c:v>0.28000000000000003</c:v>
                </c:pt>
                <c:pt idx="9">
                  <c:v>0.32</c:v>
                </c:pt>
                <c:pt idx="10">
                  <c:v>0.36</c:v>
                </c:pt>
                <c:pt idx="11">
                  <c:v>0.4</c:v>
                </c:pt>
                <c:pt idx="12">
                  <c:v>0.45</c:v>
                </c:pt>
                <c:pt idx="13">
                  <c:v>0.5</c:v>
                </c:pt>
                <c:pt idx="14">
                  <c:v>0.55000000000000004</c:v>
                </c:pt>
                <c:pt idx="15">
                  <c:v>0.6</c:v>
                </c:pt>
                <c:pt idx="16">
                  <c:v>0.66</c:v>
                </c:pt>
                <c:pt idx="17">
                  <c:v>0.72</c:v>
                </c:pt>
                <c:pt idx="18">
                  <c:v>0.78</c:v>
                </c:pt>
                <c:pt idx="19">
                  <c:v>0.85</c:v>
                </c:pt>
                <c:pt idx="20">
                  <c:v>0.91</c:v>
                </c:pt>
                <c:pt idx="21">
                  <c:v>0.98</c:v>
                </c:pt>
                <c:pt idx="22">
                  <c:v>1.06</c:v>
                </c:pt>
                <c:pt idx="23">
                  <c:v>1.1299999999999999</c:v>
                </c:pt>
                <c:pt idx="24">
                  <c:v>1.21</c:v>
                </c:pt>
                <c:pt idx="25">
                  <c:v>1.29</c:v>
                </c:pt>
                <c:pt idx="26">
                  <c:v>1.37</c:v>
                </c:pt>
                <c:pt idx="27">
                  <c:v>1.45</c:v>
                </c:pt>
                <c:pt idx="28">
                  <c:v>1.54</c:v>
                </c:pt>
                <c:pt idx="29">
                  <c:v>1.62</c:v>
                </c:pt>
                <c:pt idx="30">
                  <c:v>1.71</c:v>
                </c:pt>
                <c:pt idx="31">
                  <c:v>1.8</c:v>
                </c:pt>
                <c:pt idx="32">
                  <c:v>1.89</c:v>
                </c:pt>
                <c:pt idx="33">
                  <c:v>1.99</c:v>
                </c:pt>
                <c:pt idx="34">
                  <c:v>2.08</c:v>
                </c:pt>
                <c:pt idx="35">
                  <c:v>2.17</c:v>
                </c:pt>
                <c:pt idx="36">
                  <c:v>2.27</c:v>
                </c:pt>
                <c:pt idx="37">
                  <c:v>2.37</c:v>
                </c:pt>
                <c:pt idx="38">
                  <c:v>2.4700000000000002</c:v>
                </c:pt>
                <c:pt idx="39">
                  <c:v>2.57</c:v>
                </c:pt>
                <c:pt idx="40">
                  <c:v>2.67</c:v>
                </c:pt>
                <c:pt idx="41">
                  <c:v>2.77</c:v>
                </c:pt>
                <c:pt idx="42">
                  <c:v>2.87</c:v>
                </c:pt>
                <c:pt idx="43">
                  <c:v>2.98</c:v>
                </c:pt>
                <c:pt idx="44">
                  <c:v>3.08</c:v>
                </c:pt>
                <c:pt idx="45">
                  <c:v>3.19</c:v>
                </c:pt>
                <c:pt idx="46">
                  <c:v>3.29</c:v>
                </c:pt>
                <c:pt idx="47">
                  <c:v>3.4</c:v>
                </c:pt>
                <c:pt idx="48">
                  <c:v>3.6</c:v>
                </c:pt>
                <c:pt idx="49">
                  <c:v>3.62</c:v>
                </c:pt>
                <c:pt idx="50">
                  <c:v>3.72</c:v>
                </c:pt>
                <c:pt idx="51">
                  <c:v>3.83</c:v>
                </c:pt>
                <c:pt idx="52">
                  <c:v>3.95</c:v>
                </c:pt>
                <c:pt idx="53">
                  <c:v>4.05</c:v>
                </c:pt>
                <c:pt idx="54">
                  <c:v>4.17</c:v>
                </c:pt>
                <c:pt idx="55">
                  <c:v>4.28</c:v>
                </c:pt>
                <c:pt idx="56">
                  <c:v>4.3899999999999997</c:v>
                </c:pt>
                <c:pt idx="57">
                  <c:v>4.51</c:v>
                </c:pt>
                <c:pt idx="58">
                  <c:v>4.62</c:v>
                </c:pt>
                <c:pt idx="59">
                  <c:v>4.7300000000000004</c:v>
                </c:pt>
                <c:pt idx="60">
                  <c:v>4.8499999999999996</c:v>
                </c:pt>
                <c:pt idx="61">
                  <c:v>4.97</c:v>
                </c:pt>
                <c:pt idx="62">
                  <c:v>5.08</c:v>
                </c:pt>
                <c:pt idx="63">
                  <c:v>5.2</c:v>
                </c:pt>
                <c:pt idx="64">
                  <c:v>5.32</c:v>
                </c:pt>
                <c:pt idx="65">
                  <c:v>5.43</c:v>
                </c:pt>
                <c:pt idx="66">
                  <c:v>5.55</c:v>
                </c:pt>
                <c:pt idx="67">
                  <c:v>5.67</c:v>
                </c:pt>
                <c:pt idx="68">
                  <c:v>5.78</c:v>
                </c:pt>
                <c:pt idx="69">
                  <c:v>5.9</c:v>
                </c:pt>
                <c:pt idx="70">
                  <c:v>6.02</c:v>
                </c:pt>
                <c:pt idx="71">
                  <c:v>6.14</c:v>
                </c:pt>
                <c:pt idx="72">
                  <c:v>6.26</c:v>
                </c:pt>
                <c:pt idx="73">
                  <c:v>6.38</c:v>
                </c:pt>
                <c:pt idx="74">
                  <c:v>6.5</c:v>
                </c:pt>
                <c:pt idx="75">
                  <c:v>6.62</c:v>
                </c:pt>
                <c:pt idx="76">
                  <c:v>6.74</c:v>
                </c:pt>
                <c:pt idx="77">
                  <c:v>6.86</c:v>
                </c:pt>
                <c:pt idx="78">
                  <c:v>6.98</c:v>
                </c:pt>
                <c:pt idx="79">
                  <c:v>7.1</c:v>
                </c:pt>
                <c:pt idx="80">
                  <c:v>7.22</c:v>
                </c:pt>
                <c:pt idx="81">
                  <c:v>7.34</c:v>
                </c:pt>
                <c:pt idx="82">
                  <c:v>7.47</c:v>
                </c:pt>
                <c:pt idx="83">
                  <c:v>7.58</c:v>
                </c:pt>
                <c:pt idx="84">
                  <c:v>7.69</c:v>
                </c:pt>
                <c:pt idx="85">
                  <c:v>7.79</c:v>
                </c:pt>
                <c:pt idx="86">
                  <c:v>7.87</c:v>
                </c:pt>
                <c:pt idx="87">
                  <c:v>7.96</c:v>
                </c:pt>
                <c:pt idx="88">
                  <c:v>8.0399999999999991</c:v>
                </c:pt>
                <c:pt idx="89">
                  <c:v>8.0399999999999991</c:v>
                </c:pt>
                <c:pt idx="90">
                  <c:v>8.0399999999999991</c:v>
                </c:pt>
                <c:pt idx="91">
                  <c:v>8.0399999999999991</c:v>
                </c:pt>
                <c:pt idx="92">
                  <c:v>8.0399999999999991</c:v>
                </c:pt>
                <c:pt idx="93">
                  <c:v>8.0399999999999991</c:v>
                </c:pt>
                <c:pt idx="94">
                  <c:v>8.0399999999999991</c:v>
                </c:pt>
                <c:pt idx="95">
                  <c:v>8.0399999999999991</c:v>
                </c:pt>
                <c:pt idx="96">
                  <c:v>8.0399999999999991</c:v>
                </c:pt>
                <c:pt idx="97">
                  <c:v>8.0399999999999991</c:v>
                </c:pt>
                <c:pt idx="98">
                  <c:v>8.0399999999999991</c:v>
                </c:pt>
                <c:pt idx="99">
                  <c:v>8.0399999999999991</c:v>
                </c:pt>
              </c:numCache>
            </c:numRef>
          </c:yVal>
          <c:smooth val="1"/>
        </c:ser>
        <c:ser>
          <c:idx val="15"/>
          <c:order val="15"/>
          <c:tx>
            <c:strRef>
              <c:f>'STC計算（5～8ST）'!$A$116</c:f>
              <c:strCache>
                <c:ptCount val="1"/>
                <c:pt idx="0">
                  <c:v>【実測】ST8</c:v>
                </c:pt>
              </c:strCache>
            </c:strRef>
          </c:tx>
          <c:spPr>
            <a:ln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'DATA（5～8ST）'!$O$7:$O$106</c:f>
              <c:numCache>
                <c:formatCode>General</c:formatCode>
                <c:ptCount val="100"/>
                <c:pt idx="0">
                  <c:v>413.2</c:v>
                </c:pt>
                <c:pt idx="1">
                  <c:v>413.2</c:v>
                </c:pt>
                <c:pt idx="2">
                  <c:v>412.3</c:v>
                </c:pt>
                <c:pt idx="3">
                  <c:v>412</c:v>
                </c:pt>
                <c:pt idx="4">
                  <c:v>412</c:v>
                </c:pt>
                <c:pt idx="5">
                  <c:v>411.8</c:v>
                </c:pt>
                <c:pt idx="6">
                  <c:v>411.5</c:v>
                </c:pt>
                <c:pt idx="7">
                  <c:v>411.2</c:v>
                </c:pt>
                <c:pt idx="8">
                  <c:v>410.9</c:v>
                </c:pt>
                <c:pt idx="9">
                  <c:v>410.6</c:v>
                </c:pt>
                <c:pt idx="10">
                  <c:v>410.3</c:v>
                </c:pt>
                <c:pt idx="11">
                  <c:v>410</c:v>
                </c:pt>
                <c:pt idx="12">
                  <c:v>409.4</c:v>
                </c:pt>
                <c:pt idx="13">
                  <c:v>409.1</c:v>
                </c:pt>
                <c:pt idx="14">
                  <c:v>408.8</c:v>
                </c:pt>
                <c:pt idx="15">
                  <c:v>408.2</c:v>
                </c:pt>
                <c:pt idx="16">
                  <c:v>407.6</c:v>
                </c:pt>
                <c:pt idx="17">
                  <c:v>407.3</c:v>
                </c:pt>
                <c:pt idx="18">
                  <c:v>406.7</c:v>
                </c:pt>
                <c:pt idx="19">
                  <c:v>406.1</c:v>
                </c:pt>
                <c:pt idx="20">
                  <c:v>405.8</c:v>
                </c:pt>
                <c:pt idx="21">
                  <c:v>405</c:v>
                </c:pt>
                <c:pt idx="22">
                  <c:v>404.4</c:v>
                </c:pt>
                <c:pt idx="23">
                  <c:v>403.8</c:v>
                </c:pt>
                <c:pt idx="24">
                  <c:v>402.9</c:v>
                </c:pt>
                <c:pt idx="25">
                  <c:v>402.6</c:v>
                </c:pt>
                <c:pt idx="26">
                  <c:v>401.7</c:v>
                </c:pt>
                <c:pt idx="27">
                  <c:v>401.1</c:v>
                </c:pt>
                <c:pt idx="28">
                  <c:v>400.2</c:v>
                </c:pt>
                <c:pt idx="29">
                  <c:v>399.6</c:v>
                </c:pt>
                <c:pt idx="30">
                  <c:v>398.8</c:v>
                </c:pt>
                <c:pt idx="31">
                  <c:v>397.9</c:v>
                </c:pt>
                <c:pt idx="32">
                  <c:v>397.3</c:v>
                </c:pt>
                <c:pt idx="33">
                  <c:v>396.4</c:v>
                </c:pt>
                <c:pt idx="34">
                  <c:v>395.5</c:v>
                </c:pt>
                <c:pt idx="35">
                  <c:v>394.3</c:v>
                </c:pt>
                <c:pt idx="36">
                  <c:v>393.7</c:v>
                </c:pt>
                <c:pt idx="37">
                  <c:v>392.9</c:v>
                </c:pt>
                <c:pt idx="38">
                  <c:v>392</c:v>
                </c:pt>
                <c:pt idx="39">
                  <c:v>390.8</c:v>
                </c:pt>
                <c:pt idx="40">
                  <c:v>389.9</c:v>
                </c:pt>
                <c:pt idx="41">
                  <c:v>389</c:v>
                </c:pt>
                <c:pt idx="42">
                  <c:v>387.8</c:v>
                </c:pt>
                <c:pt idx="43">
                  <c:v>387</c:v>
                </c:pt>
                <c:pt idx="44">
                  <c:v>386.1</c:v>
                </c:pt>
                <c:pt idx="45">
                  <c:v>384.9</c:v>
                </c:pt>
                <c:pt idx="46">
                  <c:v>383.7</c:v>
                </c:pt>
                <c:pt idx="47">
                  <c:v>382.5</c:v>
                </c:pt>
                <c:pt idx="48">
                  <c:v>381.3</c:v>
                </c:pt>
                <c:pt idx="49">
                  <c:v>380.2</c:v>
                </c:pt>
                <c:pt idx="50">
                  <c:v>379.3</c:v>
                </c:pt>
                <c:pt idx="51">
                  <c:v>378.1</c:v>
                </c:pt>
                <c:pt idx="52">
                  <c:v>376.6</c:v>
                </c:pt>
                <c:pt idx="53">
                  <c:v>375.4</c:v>
                </c:pt>
                <c:pt idx="54">
                  <c:v>374.3</c:v>
                </c:pt>
                <c:pt idx="55">
                  <c:v>372.8</c:v>
                </c:pt>
                <c:pt idx="56">
                  <c:v>371.6</c:v>
                </c:pt>
                <c:pt idx="57">
                  <c:v>369.8</c:v>
                </c:pt>
                <c:pt idx="58">
                  <c:v>368.4</c:v>
                </c:pt>
                <c:pt idx="59">
                  <c:v>366.9</c:v>
                </c:pt>
                <c:pt idx="60">
                  <c:v>365.7</c:v>
                </c:pt>
                <c:pt idx="61">
                  <c:v>363.9</c:v>
                </c:pt>
                <c:pt idx="62">
                  <c:v>362.4</c:v>
                </c:pt>
                <c:pt idx="63">
                  <c:v>360.4</c:v>
                </c:pt>
                <c:pt idx="64">
                  <c:v>358.9</c:v>
                </c:pt>
                <c:pt idx="65">
                  <c:v>357.1</c:v>
                </c:pt>
                <c:pt idx="66">
                  <c:v>355.4</c:v>
                </c:pt>
                <c:pt idx="67">
                  <c:v>353.3</c:v>
                </c:pt>
                <c:pt idx="68">
                  <c:v>351.2</c:v>
                </c:pt>
                <c:pt idx="69">
                  <c:v>349.2</c:v>
                </c:pt>
                <c:pt idx="70">
                  <c:v>346.8</c:v>
                </c:pt>
                <c:pt idx="71">
                  <c:v>344.4</c:v>
                </c:pt>
                <c:pt idx="72">
                  <c:v>341.8</c:v>
                </c:pt>
                <c:pt idx="73">
                  <c:v>339.1</c:v>
                </c:pt>
                <c:pt idx="74">
                  <c:v>336.5</c:v>
                </c:pt>
                <c:pt idx="75">
                  <c:v>332.9</c:v>
                </c:pt>
                <c:pt idx="76">
                  <c:v>329.4</c:v>
                </c:pt>
                <c:pt idx="77">
                  <c:v>325.5</c:v>
                </c:pt>
                <c:pt idx="78">
                  <c:v>321.10000000000002</c:v>
                </c:pt>
                <c:pt idx="79">
                  <c:v>315.8</c:v>
                </c:pt>
                <c:pt idx="80">
                  <c:v>309.60000000000002</c:v>
                </c:pt>
                <c:pt idx="81">
                  <c:v>301</c:v>
                </c:pt>
                <c:pt idx="82">
                  <c:v>288.10000000000002</c:v>
                </c:pt>
                <c:pt idx="83">
                  <c:v>270.3</c:v>
                </c:pt>
                <c:pt idx="84">
                  <c:v>239.6</c:v>
                </c:pt>
                <c:pt idx="85">
                  <c:v>191.2</c:v>
                </c:pt>
                <c:pt idx="86">
                  <c:v>135.4</c:v>
                </c:pt>
                <c:pt idx="87">
                  <c:v>77.599999999999994</c:v>
                </c:pt>
                <c:pt idx="88">
                  <c:v>33.299999999999997</c:v>
                </c:pt>
                <c:pt idx="89">
                  <c:v>17.100000000000001</c:v>
                </c:pt>
                <c:pt idx="90">
                  <c:v>11.5</c:v>
                </c:pt>
                <c:pt idx="91">
                  <c:v>7.9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0</c:v>
                </c:pt>
              </c:numCache>
            </c:numRef>
          </c:xVal>
          <c:yVal>
            <c:numRef>
              <c:f>'DATA（5～8ST）'!$N$7:$N$106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0.12</c:v>
                </c:pt>
                <c:pt idx="3">
                  <c:v>0.14000000000000001</c:v>
                </c:pt>
                <c:pt idx="4">
                  <c:v>0.16</c:v>
                </c:pt>
                <c:pt idx="5">
                  <c:v>0.18</c:v>
                </c:pt>
                <c:pt idx="6">
                  <c:v>0.21</c:v>
                </c:pt>
                <c:pt idx="7">
                  <c:v>0.25</c:v>
                </c:pt>
                <c:pt idx="8">
                  <c:v>0.28000000000000003</c:v>
                </c:pt>
                <c:pt idx="9">
                  <c:v>0.32</c:v>
                </c:pt>
                <c:pt idx="10">
                  <c:v>0.36</c:v>
                </c:pt>
                <c:pt idx="11">
                  <c:v>0.4</c:v>
                </c:pt>
                <c:pt idx="12">
                  <c:v>0.45</c:v>
                </c:pt>
                <c:pt idx="13">
                  <c:v>0.5</c:v>
                </c:pt>
                <c:pt idx="14">
                  <c:v>0.55000000000000004</c:v>
                </c:pt>
                <c:pt idx="15">
                  <c:v>0.6</c:v>
                </c:pt>
                <c:pt idx="16">
                  <c:v>0.66</c:v>
                </c:pt>
                <c:pt idx="17">
                  <c:v>0.72</c:v>
                </c:pt>
                <c:pt idx="18">
                  <c:v>0.78</c:v>
                </c:pt>
                <c:pt idx="19">
                  <c:v>0.85</c:v>
                </c:pt>
                <c:pt idx="20">
                  <c:v>0.92</c:v>
                </c:pt>
                <c:pt idx="21">
                  <c:v>0.99</c:v>
                </c:pt>
                <c:pt idx="22">
                  <c:v>1.06</c:v>
                </c:pt>
                <c:pt idx="23">
                  <c:v>1.1399999999999999</c:v>
                </c:pt>
                <c:pt idx="24">
                  <c:v>1.21</c:v>
                </c:pt>
                <c:pt idx="25">
                  <c:v>1.29</c:v>
                </c:pt>
                <c:pt idx="26">
                  <c:v>1.37</c:v>
                </c:pt>
                <c:pt idx="27">
                  <c:v>1.46</c:v>
                </c:pt>
                <c:pt idx="28">
                  <c:v>1.55</c:v>
                </c:pt>
                <c:pt idx="29">
                  <c:v>1.63</c:v>
                </c:pt>
                <c:pt idx="30">
                  <c:v>1.71</c:v>
                </c:pt>
                <c:pt idx="31">
                  <c:v>1.81</c:v>
                </c:pt>
                <c:pt idx="32">
                  <c:v>1.89</c:v>
                </c:pt>
                <c:pt idx="33">
                  <c:v>1.99</c:v>
                </c:pt>
                <c:pt idx="34">
                  <c:v>2.09</c:v>
                </c:pt>
                <c:pt idx="35">
                  <c:v>2.17</c:v>
                </c:pt>
                <c:pt idx="36">
                  <c:v>2.27</c:v>
                </c:pt>
                <c:pt idx="37">
                  <c:v>2.38</c:v>
                </c:pt>
                <c:pt idx="38">
                  <c:v>2.4700000000000002</c:v>
                </c:pt>
                <c:pt idx="39">
                  <c:v>2.57</c:v>
                </c:pt>
                <c:pt idx="40">
                  <c:v>2.68</c:v>
                </c:pt>
                <c:pt idx="41">
                  <c:v>2.77</c:v>
                </c:pt>
                <c:pt idx="42">
                  <c:v>2.88</c:v>
                </c:pt>
                <c:pt idx="43">
                  <c:v>2.98</c:v>
                </c:pt>
                <c:pt idx="44">
                  <c:v>3.08</c:v>
                </c:pt>
                <c:pt idx="45">
                  <c:v>3.19</c:v>
                </c:pt>
                <c:pt idx="46">
                  <c:v>3.3</c:v>
                </c:pt>
                <c:pt idx="47">
                  <c:v>3.4</c:v>
                </c:pt>
                <c:pt idx="48">
                  <c:v>3.61</c:v>
                </c:pt>
                <c:pt idx="49">
                  <c:v>3.62</c:v>
                </c:pt>
                <c:pt idx="50">
                  <c:v>3.73</c:v>
                </c:pt>
                <c:pt idx="51">
                  <c:v>3.84</c:v>
                </c:pt>
                <c:pt idx="52">
                  <c:v>3.96</c:v>
                </c:pt>
                <c:pt idx="53">
                  <c:v>4.0599999999999996</c:v>
                </c:pt>
                <c:pt idx="54">
                  <c:v>4.17</c:v>
                </c:pt>
                <c:pt idx="55">
                  <c:v>4.29</c:v>
                </c:pt>
                <c:pt idx="56">
                  <c:v>4.4000000000000004</c:v>
                </c:pt>
                <c:pt idx="57">
                  <c:v>4.5199999999999996</c:v>
                </c:pt>
                <c:pt idx="58">
                  <c:v>4.63</c:v>
                </c:pt>
                <c:pt idx="59">
                  <c:v>4.74</c:v>
                </c:pt>
                <c:pt idx="60">
                  <c:v>4.8600000000000003</c:v>
                </c:pt>
                <c:pt idx="61">
                  <c:v>4.9800000000000004</c:v>
                </c:pt>
                <c:pt idx="62">
                  <c:v>5.09</c:v>
                </c:pt>
                <c:pt idx="63">
                  <c:v>5.2</c:v>
                </c:pt>
                <c:pt idx="64">
                  <c:v>5.32</c:v>
                </c:pt>
                <c:pt idx="65">
                  <c:v>5.44</c:v>
                </c:pt>
                <c:pt idx="66">
                  <c:v>5.55</c:v>
                </c:pt>
                <c:pt idx="67">
                  <c:v>5.68</c:v>
                </c:pt>
                <c:pt idx="68">
                  <c:v>5.79</c:v>
                </c:pt>
                <c:pt idx="69">
                  <c:v>5.91</c:v>
                </c:pt>
                <c:pt idx="70">
                  <c:v>6.03</c:v>
                </c:pt>
                <c:pt idx="71">
                  <c:v>6.14</c:v>
                </c:pt>
                <c:pt idx="72">
                  <c:v>6.27</c:v>
                </c:pt>
                <c:pt idx="73">
                  <c:v>6.39</c:v>
                </c:pt>
                <c:pt idx="74">
                  <c:v>6.5</c:v>
                </c:pt>
                <c:pt idx="75">
                  <c:v>6.63</c:v>
                </c:pt>
                <c:pt idx="76">
                  <c:v>6.75</c:v>
                </c:pt>
                <c:pt idx="77">
                  <c:v>6.86</c:v>
                </c:pt>
                <c:pt idx="78">
                  <c:v>6.99</c:v>
                </c:pt>
                <c:pt idx="79">
                  <c:v>7.11</c:v>
                </c:pt>
                <c:pt idx="80">
                  <c:v>7.22</c:v>
                </c:pt>
                <c:pt idx="81">
                  <c:v>7.35</c:v>
                </c:pt>
                <c:pt idx="82">
                  <c:v>7.47</c:v>
                </c:pt>
                <c:pt idx="83">
                  <c:v>7.58</c:v>
                </c:pt>
                <c:pt idx="84">
                  <c:v>7.68</c:v>
                </c:pt>
                <c:pt idx="85">
                  <c:v>7.78</c:v>
                </c:pt>
                <c:pt idx="86">
                  <c:v>7.87</c:v>
                </c:pt>
                <c:pt idx="87">
                  <c:v>7.96</c:v>
                </c:pt>
                <c:pt idx="88">
                  <c:v>8</c:v>
                </c:pt>
                <c:pt idx="89">
                  <c:v>7.99</c:v>
                </c:pt>
                <c:pt idx="90">
                  <c:v>7.98</c:v>
                </c:pt>
                <c:pt idx="91">
                  <c:v>8</c:v>
                </c:pt>
                <c:pt idx="92">
                  <c:v>8</c:v>
                </c:pt>
                <c:pt idx="93">
                  <c:v>8</c:v>
                </c:pt>
                <c:pt idx="94">
                  <c:v>8</c:v>
                </c:pt>
                <c:pt idx="95">
                  <c:v>8</c:v>
                </c:pt>
                <c:pt idx="96">
                  <c:v>8</c:v>
                </c:pt>
                <c:pt idx="97">
                  <c:v>8</c:v>
                </c:pt>
                <c:pt idx="98">
                  <c:v>8</c:v>
                </c:pt>
                <c:pt idx="99">
                  <c:v>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0598304"/>
        <c:axId val="790608104"/>
      </c:scatterChart>
      <c:valAx>
        <c:axId val="790598304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電圧(V)</a:t>
                </a:r>
              </a:p>
            </c:rich>
          </c:tx>
          <c:layout>
            <c:manualLayout>
              <c:xMode val="edge"/>
              <c:yMode val="edge"/>
              <c:x val="0.36458326887008824"/>
              <c:y val="0.9444443258152053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90608104"/>
        <c:crosses val="autoZero"/>
        <c:crossBetween val="midCat"/>
      </c:valAx>
      <c:valAx>
        <c:axId val="7906081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電流(A)</a:t>
                </a:r>
              </a:p>
            </c:rich>
          </c:tx>
          <c:layout>
            <c:manualLayout>
              <c:xMode val="edge"/>
              <c:yMode val="edge"/>
              <c:x val="1.145833502973452E-2"/>
              <c:y val="0.4579123626495840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9059830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77308970298050894"/>
          <c:y val="0.24639761555229325"/>
          <c:w val="0.9737472009380419"/>
          <c:h val="0.82455376128831348"/>
        </c:manualLayout>
      </c:layout>
      <c:overlay val="0"/>
      <c:spPr>
        <a:solidFill>
          <a:srgbClr val="FFFFFF"/>
        </a:solidFill>
        <a:ln w="3175">
          <a:solidFill>
            <a:schemeClr val="tx1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ＳＴＣ換算前後のＰ－Ｖ特性</a:t>
            </a:r>
          </a:p>
        </c:rich>
      </c:tx>
      <c:layout>
        <c:manualLayout>
          <c:xMode val="edge"/>
          <c:yMode val="edge"/>
          <c:x val="0.40833337404696179"/>
          <c:y val="2.02021442234974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291666666666666E-2"/>
          <c:y val="0.11279461279461279"/>
          <c:w val="0.64583333333333337"/>
          <c:h val="0.7777777777777777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'STC計算（1～4ST)'!$A$118</c:f>
              <c:strCache>
                <c:ptCount val="1"/>
                <c:pt idx="0">
                  <c:v>【STC換算】ストリング１　P-V</c:v>
                </c:pt>
              </c:strCache>
            </c:strRef>
          </c:tx>
          <c:spPr>
            <a:ln w="38100">
              <a:pattFill prst="pct75">
                <a:fgClr>
                  <a:srgbClr val="FFFF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xVal>
            <c:numRef>
              <c:f>'STC計算（1～4ST)'!$B$7:$B$106</c:f>
              <c:numCache>
                <c:formatCode>General</c:formatCode>
                <c:ptCount val="100"/>
                <c:pt idx="0">
                  <c:v>415.00889881107486</c:v>
                </c:pt>
                <c:pt idx="1">
                  <c:v>415.00889881107486</c:v>
                </c:pt>
                <c:pt idx="2">
                  <c:v>413.90979881107489</c:v>
                </c:pt>
                <c:pt idx="3">
                  <c:v>413.6099488110749</c:v>
                </c:pt>
                <c:pt idx="4">
                  <c:v>413.61009881107486</c:v>
                </c:pt>
                <c:pt idx="5">
                  <c:v>413.31032381107485</c:v>
                </c:pt>
                <c:pt idx="6">
                  <c:v>413.01054881107484</c:v>
                </c:pt>
                <c:pt idx="7">
                  <c:v>412.71077381107489</c:v>
                </c:pt>
                <c:pt idx="8">
                  <c:v>412.41107381107491</c:v>
                </c:pt>
                <c:pt idx="9">
                  <c:v>412.1112988110749</c:v>
                </c:pt>
                <c:pt idx="10">
                  <c:v>411.81167381107485</c:v>
                </c:pt>
                <c:pt idx="11">
                  <c:v>411.51197381107488</c:v>
                </c:pt>
                <c:pt idx="12">
                  <c:v>411.21227381107491</c:v>
                </c:pt>
                <c:pt idx="13">
                  <c:v>410.61264881107491</c:v>
                </c:pt>
                <c:pt idx="14">
                  <c:v>410.31309881107489</c:v>
                </c:pt>
                <c:pt idx="15">
                  <c:v>409.71347381107489</c:v>
                </c:pt>
                <c:pt idx="16">
                  <c:v>409.11392381107487</c:v>
                </c:pt>
                <c:pt idx="17">
                  <c:v>408.81437381107486</c:v>
                </c:pt>
                <c:pt idx="18">
                  <c:v>408.21489881107493</c:v>
                </c:pt>
                <c:pt idx="19">
                  <c:v>407.71534881107493</c:v>
                </c:pt>
                <c:pt idx="20">
                  <c:v>407.11587381107489</c:v>
                </c:pt>
                <c:pt idx="21">
                  <c:v>406.51639881107485</c:v>
                </c:pt>
                <c:pt idx="22">
                  <c:v>405.91692381107487</c:v>
                </c:pt>
                <c:pt idx="23">
                  <c:v>405.31752381107486</c:v>
                </c:pt>
                <c:pt idx="24">
                  <c:v>404.71812381107492</c:v>
                </c:pt>
                <c:pt idx="25">
                  <c:v>403.81872381107485</c:v>
                </c:pt>
                <c:pt idx="26">
                  <c:v>403.2193238110749</c:v>
                </c:pt>
                <c:pt idx="27">
                  <c:v>402.31992381107489</c:v>
                </c:pt>
                <c:pt idx="28">
                  <c:v>401.72059881107492</c:v>
                </c:pt>
                <c:pt idx="29">
                  <c:v>401.22119881107488</c:v>
                </c:pt>
                <c:pt idx="30">
                  <c:v>400.32187381107485</c:v>
                </c:pt>
                <c:pt idx="31">
                  <c:v>399.42254881107488</c:v>
                </c:pt>
                <c:pt idx="32">
                  <c:v>398.82322381107485</c:v>
                </c:pt>
                <c:pt idx="33">
                  <c:v>397.92389881107488</c:v>
                </c:pt>
                <c:pt idx="34">
                  <c:v>397.02509881107488</c:v>
                </c:pt>
                <c:pt idx="35">
                  <c:v>396.12532381107491</c:v>
                </c:pt>
                <c:pt idx="36">
                  <c:v>395.32607381107488</c:v>
                </c:pt>
                <c:pt idx="37">
                  <c:v>394.42682381107488</c:v>
                </c:pt>
                <c:pt idx="38">
                  <c:v>393.52749881107485</c:v>
                </c:pt>
                <c:pt idx="39">
                  <c:v>392.32832381107488</c:v>
                </c:pt>
                <c:pt idx="40">
                  <c:v>391.42907381107489</c:v>
                </c:pt>
                <c:pt idx="41">
                  <c:v>390.52982381107483</c:v>
                </c:pt>
                <c:pt idx="42">
                  <c:v>389.6305738110749</c:v>
                </c:pt>
                <c:pt idx="43">
                  <c:v>388.53139881107484</c:v>
                </c:pt>
                <c:pt idx="44">
                  <c:v>387.6321488110749</c:v>
                </c:pt>
                <c:pt idx="45">
                  <c:v>386.43297381107487</c:v>
                </c:pt>
                <c:pt idx="46">
                  <c:v>385.23379881107491</c:v>
                </c:pt>
                <c:pt idx="47">
                  <c:v>384.03454881107484</c:v>
                </c:pt>
                <c:pt idx="48">
                  <c:v>382.9353738110749</c:v>
                </c:pt>
                <c:pt idx="49">
                  <c:v>381.73619881107493</c:v>
                </c:pt>
                <c:pt idx="50">
                  <c:v>380.53702381107485</c:v>
                </c:pt>
                <c:pt idx="51">
                  <c:v>379.33784881107488</c:v>
                </c:pt>
                <c:pt idx="52">
                  <c:v>378.13867381107491</c:v>
                </c:pt>
                <c:pt idx="53">
                  <c:v>376.93949881107488</c:v>
                </c:pt>
                <c:pt idx="54">
                  <c:v>375.54032381107487</c:v>
                </c:pt>
                <c:pt idx="55">
                  <c:v>374.34114881107485</c:v>
                </c:pt>
                <c:pt idx="56">
                  <c:v>373.14197381107488</c:v>
                </c:pt>
                <c:pt idx="57">
                  <c:v>371.64287381107488</c:v>
                </c:pt>
                <c:pt idx="58">
                  <c:v>370.2437738110749</c:v>
                </c:pt>
                <c:pt idx="59">
                  <c:v>368.74459881107492</c:v>
                </c:pt>
                <c:pt idx="60">
                  <c:v>366.94542381107487</c:v>
                </c:pt>
                <c:pt idx="61">
                  <c:v>365.44632381107488</c:v>
                </c:pt>
                <c:pt idx="62">
                  <c:v>364.04714881107486</c:v>
                </c:pt>
                <c:pt idx="63">
                  <c:v>362.24804881107491</c:v>
                </c:pt>
                <c:pt idx="64">
                  <c:v>360.4489488110749</c:v>
                </c:pt>
                <c:pt idx="65">
                  <c:v>358.64977381107491</c:v>
                </c:pt>
                <c:pt idx="66">
                  <c:v>356.95067381107492</c:v>
                </c:pt>
                <c:pt idx="67">
                  <c:v>354.85164881107488</c:v>
                </c:pt>
                <c:pt idx="68">
                  <c:v>352.75247381107488</c:v>
                </c:pt>
                <c:pt idx="69">
                  <c:v>350.45337381107487</c:v>
                </c:pt>
                <c:pt idx="70">
                  <c:v>348.05427381107484</c:v>
                </c:pt>
                <c:pt idx="71">
                  <c:v>346.05509881107486</c:v>
                </c:pt>
                <c:pt idx="72">
                  <c:v>343.35607381107485</c:v>
                </c:pt>
                <c:pt idx="73">
                  <c:v>340.35689881107487</c:v>
                </c:pt>
                <c:pt idx="74">
                  <c:v>337.75779881107491</c:v>
                </c:pt>
                <c:pt idx="75">
                  <c:v>334.4586988110749</c:v>
                </c:pt>
                <c:pt idx="76">
                  <c:v>330.9595988110749</c:v>
                </c:pt>
                <c:pt idx="77">
                  <c:v>327.16049881107489</c:v>
                </c:pt>
                <c:pt idx="78">
                  <c:v>322.36139881107488</c:v>
                </c:pt>
                <c:pt idx="79">
                  <c:v>317.06237381107485</c:v>
                </c:pt>
                <c:pt idx="80">
                  <c:v>310.86319881107488</c:v>
                </c:pt>
                <c:pt idx="81">
                  <c:v>302.06409881107487</c:v>
                </c:pt>
                <c:pt idx="82">
                  <c:v>289.66507381107488</c:v>
                </c:pt>
                <c:pt idx="83">
                  <c:v>271.36582381107485</c:v>
                </c:pt>
                <c:pt idx="84">
                  <c:v>238.2666488110749</c:v>
                </c:pt>
                <c:pt idx="85">
                  <c:v>190.46732381107492</c:v>
                </c:pt>
                <c:pt idx="86">
                  <c:v>135.46807381107493</c:v>
                </c:pt>
                <c:pt idx="87">
                  <c:v>78.268748811074914</c:v>
                </c:pt>
                <c:pt idx="88">
                  <c:v>34.868973811074923</c:v>
                </c:pt>
                <c:pt idx="89">
                  <c:v>19.268898811074919</c:v>
                </c:pt>
                <c:pt idx="90">
                  <c:v>13.668823811074919</c:v>
                </c:pt>
                <c:pt idx="91">
                  <c:v>10.068973811074921</c:v>
                </c:pt>
                <c:pt idx="92">
                  <c:v>9.4689738110749193</c:v>
                </c:pt>
                <c:pt idx="93">
                  <c:v>9.4689738110749193</c:v>
                </c:pt>
                <c:pt idx="94">
                  <c:v>9.4689738110749193</c:v>
                </c:pt>
                <c:pt idx="95">
                  <c:v>9.4689738110749193</c:v>
                </c:pt>
                <c:pt idx="96">
                  <c:v>9.1689738110749186</c:v>
                </c:pt>
                <c:pt idx="97">
                  <c:v>9.1689738110749186</c:v>
                </c:pt>
                <c:pt idx="98">
                  <c:v>9.1689738110749186</c:v>
                </c:pt>
                <c:pt idx="99">
                  <c:v>2.168973811074919</c:v>
                </c:pt>
              </c:numCache>
            </c:numRef>
          </c:xVal>
          <c:yVal>
            <c:numRef>
              <c:f>'STC計算（1～4ST)'!$C$7:$C$106</c:f>
              <c:numCache>
                <c:formatCode>General</c:formatCode>
                <c:ptCount val="100"/>
                <c:pt idx="0">
                  <c:v>245.29864742820868</c:v>
                </c:pt>
                <c:pt idx="1">
                  <c:v>245.29864742820868</c:v>
                </c:pt>
                <c:pt idx="2">
                  <c:v>294.31818000280151</c:v>
                </c:pt>
                <c:pt idx="3">
                  <c:v>302.37716511811101</c:v>
                </c:pt>
                <c:pt idx="4">
                  <c:v>310.64947675459302</c:v>
                </c:pt>
                <c:pt idx="5">
                  <c:v>322.82363493814347</c:v>
                </c:pt>
                <c:pt idx="6">
                  <c:v>334.97980662169397</c:v>
                </c:pt>
                <c:pt idx="7">
                  <c:v>347.11799180524451</c:v>
                </c:pt>
                <c:pt idx="8">
                  <c:v>363.36236655703607</c:v>
                </c:pt>
                <c:pt idx="9">
                  <c:v>375.46158324058655</c:v>
                </c:pt>
                <c:pt idx="10">
                  <c:v>395.77918806061905</c:v>
                </c:pt>
                <c:pt idx="11">
                  <c:v>411.95163481241053</c:v>
                </c:pt>
                <c:pt idx="12">
                  <c:v>428.10010556420212</c:v>
                </c:pt>
                <c:pt idx="13">
                  <c:v>448.00648736306209</c:v>
                </c:pt>
                <c:pt idx="14">
                  <c:v>472.2984437513357</c:v>
                </c:pt>
                <c:pt idx="15">
                  <c:v>492.09390805019564</c:v>
                </c:pt>
                <c:pt idx="16">
                  <c:v>515.92064291729662</c:v>
                </c:pt>
                <c:pt idx="17">
                  <c:v>540.07175230557016</c:v>
                </c:pt>
                <c:pt idx="18">
                  <c:v>567.85484774091231</c:v>
                </c:pt>
                <c:pt idx="19">
                  <c:v>591.62286044840414</c:v>
                </c:pt>
                <c:pt idx="20">
                  <c:v>619.25109238374603</c:v>
                </c:pt>
                <c:pt idx="21">
                  <c:v>646.79539781908807</c:v>
                </c:pt>
                <c:pt idx="22">
                  <c:v>674.25577675443014</c:v>
                </c:pt>
                <c:pt idx="23">
                  <c:v>705.68553425801304</c:v>
                </c:pt>
                <c:pt idx="24">
                  <c:v>737.01938776159625</c:v>
                </c:pt>
                <c:pt idx="25">
                  <c:v>767.68701674400654</c:v>
                </c:pt>
                <c:pt idx="26">
                  <c:v>798.80506224758972</c:v>
                </c:pt>
                <c:pt idx="27">
                  <c:v>829.20888323000008</c:v>
                </c:pt>
                <c:pt idx="28">
                  <c:v>864.12848730182418</c:v>
                </c:pt>
                <c:pt idx="29">
                  <c:v>895.15193964579817</c:v>
                </c:pt>
                <c:pt idx="30">
                  <c:v>929.17445269644941</c:v>
                </c:pt>
                <c:pt idx="31">
                  <c:v>963.03508724710105</c:v>
                </c:pt>
                <c:pt idx="32">
                  <c:v>997.48416381892503</c:v>
                </c:pt>
                <c:pt idx="33">
                  <c:v>1031.0480413695768</c:v>
                </c:pt>
                <c:pt idx="34">
                  <c:v>1092.2432048979156</c:v>
                </c:pt>
                <c:pt idx="35">
                  <c:v>1101.6516220391206</c:v>
                </c:pt>
                <c:pt idx="36">
                  <c:v>1138.961460498404</c:v>
                </c:pt>
                <c:pt idx="37">
                  <c:v>1175.8133421172965</c:v>
                </c:pt>
                <c:pt idx="38">
                  <c:v>1208.5498676679479</c:v>
                </c:pt>
                <c:pt idx="39">
                  <c:v>1248.0232348339089</c:v>
                </c:pt>
                <c:pt idx="40">
                  <c:v>1284.3055664528013</c:v>
                </c:pt>
                <c:pt idx="41">
                  <c:v>1320.4080480716939</c:v>
                </c:pt>
                <c:pt idx="42">
                  <c:v>1356.3306796905863</c:v>
                </c:pt>
                <c:pt idx="43">
                  <c:v>1395.242830196938</c:v>
                </c:pt>
                <c:pt idx="44">
                  <c:v>1430.7767768158308</c:v>
                </c:pt>
                <c:pt idx="45">
                  <c:v>1468.8581669817916</c:v>
                </c:pt>
                <c:pt idx="46">
                  <c:v>1506.6757386477525</c:v>
                </c:pt>
                <c:pt idx="47">
                  <c:v>1540.3888447454722</c:v>
                </c:pt>
                <c:pt idx="48">
                  <c:v>1578.1028697518241</c:v>
                </c:pt>
                <c:pt idx="49">
                  <c:v>1615.1519694177853</c:v>
                </c:pt>
                <c:pt idx="50">
                  <c:v>1651.9372505837459</c:v>
                </c:pt>
                <c:pt idx="51">
                  <c:v>1688.4587132497068</c:v>
                </c:pt>
                <c:pt idx="52">
                  <c:v>1724.716357415668</c:v>
                </c:pt>
                <c:pt idx="53">
                  <c:v>1760.7101830816289</c:v>
                </c:pt>
                <c:pt idx="54">
                  <c:v>1795.483976566808</c:v>
                </c:pt>
                <c:pt idx="55">
                  <c:v>1830.9281652327686</c:v>
                </c:pt>
                <c:pt idx="56">
                  <c:v>1866.1085353987298</c:v>
                </c:pt>
                <c:pt idx="57">
                  <c:v>1903.2085786117591</c:v>
                </c:pt>
                <c:pt idx="58">
                  <c:v>1940.4729446651795</c:v>
                </c:pt>
                <c:pt idx="59">
                  <c:v>1973.1775718099677</c:v>
                </c:pt>
                <c:pt idx="60">
                  <c:v>2003.9140599335831</c:v>
                </c:pt>
                <c:pt idx="61">
                  <c:v>2039.5809311466126</c:v>
                </c:pt>
                <c:pt idx="62">
                  <c:v>2071.8172261317914</c:v>
                </c:pt>
                <c:pt idx="63">
                  <c:v>2105.0481908236484</c:v>
                </c:pt>
                <c:pt idx="64">
                  <c:v>2137.8473715155051</c:v>
                </c:pt>
                <c:pt idx="65">
                  <c:v>2166.6278166391207</c:v>
                </c:pt>
                <c:pt idx="66">
                  <c:v>2199.1975181713683</c:v>
                </c:pt>
                <c:pt idx="67">
                  <c:v>2232.3959959102931</c:v>
                </c:pt>
                <c:pt idx="68">
                  <c:v>2257.9927145127358</c:v>
                </c:pt>
                <c:pt idx="69">
                  <c:v>2285.3304230026383</c:v>
                </c:pt>
                <c:pt idx="70">
                  <c:v>2311.4522406521496</c:v>
                </c:pt>
                <c:pt idx="71">
                  <c:v>2336.2416435949835</c:v>
                </c:pt>
                <c:pt idx="72">
                  <c:v>2362.6566307915632</c:v>
                </c:pt>
                <c:pt idx="73">
                  <c:v>2379.4583613304885</c:v>
                </c:pt>
                <c:pt idx="74">
                  <c:v>2401.8188112992184</c:v>
                </c:pt>
                <c:pt idx="75">
                  <c:v>2418.4937293852117</c:v>
                </c:pt>
                <c:pt idx="76">
                  <c:v>2432.9066497904237</c:v>
                </c:pt>
                <c:pt idx="77">
                  <c:v>2444.2384656744625</c:v>
                </c:pt>
                <c:pt idx="78">
                  <c:v>2447.0674291545929</c:v>
                </c:pt>
                <c:pt idx="79">
                  <c:v>2448.0602765010094</c:v>
                </c:pt>
                <c:pt idx="80">
                  <c:v>2434.3909741474267</c:v>
                </c:pt>
                <c:pt idx="81">
                  <c:v>2401.7323120119217</c:v>
                </c:pt>
                <c:pt idx="82">
                  <c:v>2340.8032756905859</c:v>
                </c:pt>
                <c:pt idx="83">
                  <c:v>2220.0623670814653</c:v>
                </c:pt>
                <c:pt idx="84">
                  <c:v>1975.4850836627363</c:v>
                </c:pt>
                <c:pt idx="85">
                  <c:v>1596.3196695700653</c:v>
                </c:pt>
                <c:pt idx="86">
                  <c:v>1148.914000537492</c:v>
                </c:pt>
                <c:pt idx="87">
                  <c:v>670.84679994807823</c:v>
                </c:pt>
                <c:pt idx="88">
                  <c:v>299.91042892315971</c:v>
                </c:pt>
                <c:pt idx="89">
                  <c:v>165.54042775394146</c:v>
                </c:pt>
                <c:pt idx="90">
                  <c:v>117.29311212381118</c:v>
                </c:pt>
                <c:pt idx="91">
                  <c:v>86.603932506221611</c:v>
                </c:pt>
                <c:pt idx="92">
                  <c:v>81.443291463876321</c:v>
                </c:pt>
                <c:pt idx="93">
                  <c:v>81.443291463876321</c:v>
                </c:pt>
                <c:pt idx="94">
                  <c:v>81.443291463876321</c:v>
                </c:pt>
                <c:pt idx="95">
                  <c:v>81.443291463876321</c:v>
                </c:pt>
                <c:pt idx="96">
                  <c:v>78.862970942703683</c:v>
                </c:pt>
                <c:pt idx="97">
                  <c:v>78.862970942703683</c:v>
                </c:pt>
                <c:pt idx="98">
                  <c:v>78.862970942703683</c:v>
                </c:pt>
                <c:pt idx="99">
                  <c:v>18.655492115342128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'STC計算（1～4ST)'!$A$119</c:f>
              <c:strCache>
                <c:ptCount val="1"/>
                <c:pt idx="0">
                  <c:v>【STC換算】ストリング２　P-V</c:v>
                </c:pt>
              </c:strCache>
            </c:strRef>
          </c:tx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xVal>
            <c:numRef>
              <c:f>'STC計算（1～4ST)'!$E$7:$E$106</c:f>
              <c:numCache>
                <c:formatCode>General</c:formatCode>
                <c:ptCount val="100"/>
                <c:pt idx="0">
                  <c:v>410.00678656894678</c:v>
                </c:pt>
                <c:pt idx="1">
                  <c:v>410.00678656894678</c:v>
                </c:pt>
                <c:pt idx="2">
                  <c:v>409.1076865689468</c:v>
                </c:pt>
                <c:pt idx="3">
                  <c:v>408.80783656894681</c:v>
                </c:pt>
                <c:pt idx="4">
                  <c:v>408.80798656894677</c:v>
                </c:pt>
                <c:pt idx="5">
                  <c:v>408.80821156894677</c:v>
                </c:pt>
                <c:pt idx="6">
                  <c:v>408.50843656894676</c:v>
                </c:pt>
                <c:pt idx="7">
                  <c:v>408.20866156894681</c:v>
                </c:pt>
                <c:pt idx="8">
                  <c:v>407.90896156894678</c:v>
                </c:pt>
                <c:pt idx="9">
                  <c:v>407.70926156894683</c:v>
                </c:pt>
                <c:pt idx="10">
                  <c:v>407.4095615689468</c:v>
                </c:pt>
                <c:pt idx="11">
                  <c:v>406.80986156894676</c:v>
                </c:pt>
                <c:pt idx="12">
                  <c:v>406.51023656894677</c:v>
                </c:pt>
                <c:pt idx="13">
                  <c:v>406.51061156894679</c:v>
                </c:pt>
                <c:pt idx="14">
                  <c:v>405.61098656894677</c:v>
                </c:pt>
                <c:pt idx="15">
                  <c:v>405.31136156894678</c:v>
                </c:pt>
                <c:pt idx="16">
                  <c:v>405.01188656894675</c:v>
                </c:pt>
                <c:pt idx="17">
                  <c:v>404.4122615689468</c:v>
                </c:pt>
                <c:pt idx="18">
                  <c:v>404.11278656894677</c:v>
                </c:pt>
                <c:pt idx="19">
                  <c:v>403.21331156894684</c:v>
                </c:pt>
                <c:pt idx="20">
                  <c:v>402.91376156894682</c:v>
                </c:pt>
                <c:pt idx="21">
                  <c:v>402.31428656894678</c:v>
                </c:pt>
                <c:pt idx="22">
                  <c:v>401.71488656894684</c:v>
                </c:pt>
                <c:pt idx="23">
                  <c:v>400.91541156894681</c:v>
                </c:pt>
                <c:pt idx="24">
                  <c:v>400.31601156894681</c:v>
                </c:pt>
                <c:pt idx="25">
                  <c:v>399.7166115689468</c:v>
                </c:pt>
                <c:pt idx="26">
                  <c:v>399.1172115689468</c:v>
                </c:pt>
                <c:pt idx="27">
                  <c:v>398.5178115689468</c:v>
                </c:pt>
                <c:pt idx="28">
                  <c:v>397.61848656894682</c:v>
                </c:pt>
                <c:pt idx="29">
                  <c:v>397.01908656894676</c:v>
                </c:pt>
                <c:pt idx="30">
                  <c:v>396.11976156894679</c:v>
                </c:pt>
                <c:pt idx="31">
                  <c:v>395.32051156894676</c:v>
                </c:pt>
                <c:pt idx="32">
                  <c:v>394.72111156894681</c:v>
                </c:pt>
                <c:pt idx="33">
                  <c:v>393.82186156894676</c:v>
                </c:pt>
                <c:pt idx="34">
                  <c:v>392.92261156894682</c:v>
                </c:pt>
                <c:pt idx="35">
                  <c:v>392.02328656894679</c:v>
                </c:pt>
                <c:pt idx="36">
                  <c:v>391.12396156894681</c:v>
                </c:pt>
                <c:pt idx="37">
                  <c:v>390.22471156894682</c:v>
                </c:pt>
                <c:pt idx="38">
                  <c:v>389.32546156894676</c:v>
                </c:pt>
                <c:pt idx="39">
                  <c:v>388.52621156894679</c:v>
                </c:pt>
                <c:pt idx="40">
                  <c:v>387.32703656894677</c:v>
                </c:pt>
                <c:pt idx="41">
                  <c:v>386.42771156894679</c:v>
                </c:pt>
                <c:pt idx="42">
                  <c:v>385.52853656894678</c:v>
                </c:pt>
                <c:pt idx="43">
                  <c:v>384.62936156894682</c:v>
                </c:pt>
                <c:pt idx="44">
                  <c:v>383.43003656894683</c:v>
                </c:pt>
                <c:pt idx="45">
                  <c:v>382.33086156894677</c:v>
                </c:pt>
                <c:pt idx="46">
                  <c:v>381.43168656894682</c:v>
                </c:pt>
                <c:pt idx="47">
                  <c:v>380.23243656894681</c:v>
                </c:pt>
                <c:pt idx="48">
                  <c:v>379.13401156894679</c:v>
                </c:pt>
                <c:pt idx="49">
                  <c:v>378.13408656894677</c:v>
                </c:pt>
                <c:pt idx="50">
                  <c:v>376.9349115689468</c:v>
                </c:pt>
                <c:pt idx="51">
                  <c:v>375.53573656894679</c:v>
                </c:pt>
                <c:pt idx="52">
                  <c:v>374.3366365689468</c:v>
                </c:pt>
                <c:pt idx="53">
                  <c:v>373.43738656894681</c:v>
                </c:pt>
                <c:pt idx="54">
                  <c:v>371.93821156894683</c:v>
                </c:pt>
                <c:pt idx="55">
                  <c:v>370.53911156894679</c:v>
                </c:pt>
                <c:pt idx="56">
                  <c:v>369.33993656894677</c:v>
                </c:pt>
                <c:pt idx="57">
                  <c:v>367.84076156894679</c:v>
                </c:pt>
                <c:pt idx="58">
                  <c:v>366.6416615689468</c:v>
                </c:pt>
                <c:pt idx="59">
                  <c:v>365.14248656894682</c:v>
                </c:pt>
                <c:pt idx="60">
                  <c:v>363.74338656894685</c:v>
                </c:pt>
                <c:pt idx="61">
                  <c:v>361.9442115689468</c:v>
                </c:pt>
                <c:pt idx="62">
                  <c:v>360.4451115689468</c:v>
                </c:pt>
                <c:pt idx="63">
                  <c:v>358.64601156894679</c:v>
                </c:pt>
                <c:pt idx="64">
                  <c:v>356.9469115689468</c:v>
                </c:pt>
                <c:pt idx="65">
                  <c:v>355.44773656894682</c:v>
                </c:pt>
                <c:pt idx="66">
                  <c:v>353.3486365689468</c:v>
                </c:pt>
                <c:pt idx="67">
                  <c:v>351.64953656894681</c:v>
                </c:pt>
                <c:pt idx="68">
                  <c:v>349.85036156894677</c:v>
                </c:pt>
                <c:pt idx="69">
                  <c:v>347.45126156894679</c:v>
                </c:pt>
                <c:pt idx="70">
                  <c:v>345.15216156894678</c:v>
                </c:pt>
                <c:pt idx="71">
                  <c:v>343.05298656894678</c:v>
                </c:pt>
                <c:pt idx="72">
                  <c:v>340.65396156894678</c:v>
                </c:pt>
                <c:pt idx="73">
                  <c:v>338.05486156894676</c:v>
                </c:pt>
                <c:pt idx="74">
                  <c:v>335.05568656894678</c:v>
                </c:pt>
                <c:pt idx="75">
                  <c:v>332.15666156894679</c:v>
                </c:pt>
                <c:pt idx="76">
                  <c:v>328.55756156894677</c:v>
                </c:pt>
                <c:pt idx="77">
                  <c:v>325.05846156894677</c:v>
                </c:pt>
                <c:pt idx="78">
                  <c:v>320.9593615689468</c:v>
                </c:pt>
                <c:pt idx="79">
                  <c:v>316.16026156894679</c:v>
                </c:pt>
                <c:pt idx="80">
                  <c:v>310.86116156894678</c:v>
                </c:pt>
                <c:pt idx="81">
                  <c:v>303.46206156894681</c:v>
                </c:pt>
                <c:pt idx="82">
                  <c:v>294.06296156894678</c:v>
                </c:pt>
                <c:pt idx="83">
                  <c:v>280.76378656894684</c:v>
                </c:pt>
                <c:pt idx="84">
                  <c:v>257.16468656894682</c:v>
                </c:pt>
                <c:pt idx="85">
                  <c:v>219.9653615689468</c:v>
                </c:pt>
                <c:pt idx="86">
                  <c:v>164.4659615689468</c:v>
                </c:pt>
                <c:pt idx="87">
                  <c:v>99.466711568946806</c:v>
                </c:pt>
                <c:pt idx="88">
                  <c:v>47.267161568946797</c:v>
                </c:pt>
                <c:pt idx="89">
                  <c:v>23.667236568946795</c:v>
                </c:pt>
                <c:pt idx="90">
                  <c:v>15.067161568946798</c:v>
                </c:pt>
                <c:pt idx="91">
                  <c:v>11.567236568946798</c:v>
                </c:pt>
                <c:pt idx="92">
                  <c:v>9.467236568946797</c:v>
                </c:pt>
                <c:pt idx="93">
                  <c:v>9.467236568946797</c:v>
                </c:pt>
                <c:pt idx="94">
                  <c:v>9.467236568946797</c:v>
                </c:pt>
                <c:pt idx="95">
                  <c:v>9.467236568946797</c:v>
                </c:pt>
                <c:pt idx="96">
                  <c:v>9.1672365689467981</c:v>
                </c:pt>
                <c:pt idx="97">
                  <c:v>9.1672365689467981</c:v>
                </c:pt>
                <c:pt idx="98">
                  <c:v>9.1672365689467981</c:v>
                </c:pt>
                <c:pt idx="99">
                  <c:v>2.1672365689467976</c:v>
                </c:pt>
              </c:numCache>
            </c:numRef>
          </c:xVal>
          <c:yVal>
            <c:numRef>
              <c:f>'STC計算（1～4ST)'!$F$7:$F$106</c:f>
              <c:numCache>
                <c:formatCode>General</c:formatCode>
                <c:ptCount val="100"/>
                <c:pt idx="0">
                  <c:v>244.1005008019884</c:v>
                </c:pt>
                <c:pt idx="1">
                  <c:v>244.1005008019884</c:v>
                </c:pt>
                <c:pt idx="2">
                  <c:v>292.65813751338908</c:v>
                </c:pt>
                <c:pt idx="3">
                  <c:v>300.61979438222733</c:v>
                </c:pt>
                <c:pt idx="4">
                  <c:v>308.79606441718931</c:v>
                </c:pt>
                <c:pt idx="5">
                  <c:v>321.06048071963232</c:v>
                </c:pt>
                <c:pt idx="6">
                  <c:v>333.08030335595146</c:v>
                </c:pt>
                <c:pt idx="7">
                  <c:v>345.08213949227076</c:v>
                </c:pt>
                <c:pt idx="8">
                  <c:v>361.14514439607092</c:v>
                </c:pt>
                <c:pt idx="9">
                  <c:v>377.27670902191244</c:v>
                </c:pt>
                <c:pt idx="10">
                  <c:v>393.29576192571261</c:v>
                </c:pt>
                <c:pt idx="11">
                  <c:v>408.98923166338898</c:v>
                </c:pt>
                <c:pt idx="12">
                  <c:v>429.01351333467022</c:v>
                </c:pt>
                <c:pt idx="13">
                  <c:v>449.33943967207529</c:v>
                </c:pt>
                <c:pt idx="14">
                  <c:v>468.62558201110886</c:v>
                </c:pt>
                <c:pt idx="15">
                  <c:v>488.54497618239009</c:v>
                </c:pt>
                <c:pt idx="16">
                  <c:v>516.53483388863333</c:v>
                </c:pt>
                <c:pt idx="17">
                  <c:v>535.99071089379072</c:v>
                </c:pt>
                <c:pt idx="18">
                  <c:v>563.88169460003405</c:v>
                </c:pt>
                <c:pt idx="19">
                  <c:v>590.85153747402967</c:v>
                </c:pt>
                <c:pt idx="20">
                  <c:v>614.58741541279187</c:v>
                </c:pt>
                <c:pt idx="21">
                  <c:v>641.83500195291117</c:v>
                </c:pt>
                <c:pt idx="22">
                  <c:v>673.01593576051175</c:v>
                </c:pt>
                <c:pt idx="23">
                  <c:v>699.74060835654859</c:v>
                </c:pt>
                <c:pt idx="24">
                  <c:v>730.71972216414906</c:v>
                </c:pt>
                <c:pt idx="25">
                  <c:v>761.60293197174951</c:v>
                </c:pt>
                <c:pt idx="26">
                  <c:v>792.39023777934995</c:v>
                </c:pt>
                <c:pt idx="27">
                  <c:v>823.08163958695036</c:v>
                </c:pt>
                <c:pt idx="28">
                  <c:v>857.00987599590803</c:v>
                </c:pt>
                <c:pt idx="29">
                  <c:v>887.47948180350841</c:v>
                </c:pt>
                <c:pt idx="30">
                  <c:v>921.119947712466</c:v>
                </c:pt>
                <c:pt idx="31">
                  <c:v>958.79345711094595</c:v>
                </c:pt>
                <c:pt idx="32">
                  <c:v>988.91738691854653</c:v>
                </c:pt>
                <c:pt idx="33">
                  <c:v>1026.0466305949849</c:v>
                </c:pt>
                <c:pt idx="34">
                  <c:v>1062.9960242714237</c:v>
                </c:pt>
                <c:pt idx="35">
                  <c:v>1095.8451246803813</c:v>
                </c:pt>
                <c:pt idx="36">
                  <c:v>1128.5323465893391</c:v>
                </c:pt>
                <c:pt idx="37">
                  <c:v>1164.9601602657779</c:v>
                </c:pt>
                <c:pt idx="38">
                  <c:v>1201.2081239422164</c:v>
                </c:pt>
                <c:pt idx="39">
                  <c:v>1237.5947733406963</c:v>
                </c:pt>
                <c:pt idx="40">
                  <c:v>1276.3809466184921</c:v>
                </c:pt>
                <c:pt idx="41">
                  <c:v>1308.1958435274498</c:v>
                </c:pt>
                <c:pt idx="42">
                  <c:v>1347.5599539713694</c:v>
                </c:pt>
                <c:pt idx="43">
                  <c:v>1386.7262459152892</c:v>
                </c:pt>
                <c:pt idx="44">
                  <c:v>1416.9109541581231</c:v>
                </c:pt>
                <c:pt idx="45">
                  <c:v>1454.9055046579599</c:v>
                </c:pt>
                <c:pt idx="46">
                  <c:v>1493.4413081018797</c:v>
                </c:pt>
                <c:pt idx="47">
                  <c:v>1526.7690596121947</c:v>
                </c:pt>
                <c:pt idx="48">
                  <c:v>1601.9766332868419</c:v>
                </c:pt>
                <c:pt idx="49">
                  <c:v>1601.5329338339102</c:v>
                </c:pt>
                <c:pt idx="50">
                  <c:v>1637.9168396117061</c:v>
                </c:pt>
                <c:pt idx="51">
                  <c:v>1673.1458554454193</c:v>
                </c:pt>
                <c:pt idx="52">
                  <c:v>1712.7238329906963</c:v>
                </c:pt>
                <c:pt idx="53">
                  <c:v>1745.9531816671351</c:v>
                </c:pt>
                <c:pt idx="54">
                  <c:v>1779.8572062788076</c:v>
                </c:pt>
                <c:pt idx="55">
                  <c:v>1817.6267063800015</c:v>
                </c:pt>
                <c:pt idx="56">
                  <c:v>1852.3717176577973</c:v>
                </c:pt>
                <c:pt idx="57">
                  <c:v>1885.3153032694695</c:v>
                </c:pt>
                <c:pt idx="58">
                  <c:v>1923.1664868147466</c:v>
                </c:pt>
                <c:pt idx="59">
                  <c:v>1955.4684519264185</c:v>
                </c:pt>
                <c:pt idx="60">
                  <c:v>1991.624978027613</c:v>
                </c:pt>
                <c:pt idx="61">
                  <c:v>2021.5877154731611</c:v>
                </c:pt>
                <c:pt idx="62">
                  <c:v>2056.4681198523144</c:v>
                </c:pt>
                <c:pt idx="63">
                  <c:v>2089.2411330653435</c:v>
                </c:pt>
                <c:pt idx="64">
                  <c:v>2122.176898000414</c:v>
                </c:pt>
                <c:pt idx="65">
                  <c:v>2152.3630181120861</c:v>
                </c:pt>
                <c:pt idx="66">
                  <c:v>2182.0540541589917</c:v>
                </c:pt>
                <c:pt idx="67">
                  <c:v>2213.7594490940623</c:v>
                </c:pt>
                <c:pt idx="68">
                  <c:v>2240.9165395396103</c:v>
                </c:pt>
                <c:pt idx="69">
                  <c:v>2267.2435984203921</c:v>
                </c:pt>
                <c:pt idx="70">
                  <c:v>2293.6594090232152</c:v>
                </c:pt>
                <c:pt idx="71">
                  <c:v>2317.4454698026398</c:v>
                </c:pt>
                <c:pt idx="72">
                  <c:v>2345.5242139509028</c:v>
                </c:pt>
                <c:pt idx="73">
                  <c:v>2368.1950653876015</c:v>
                </c:pt>
                <c:pt idx="74">
                  <c:v>2384.0408986686548</c:v>
                </c:pt>
                <c:pt idx="75">
                  <c:v>2406.5936662067115</c:v>
                </c:pt>
                <c:pt idx="76">
                  <c:v>2419.9438084229978</c:v>
                </c:pt>
                <c:pt idx="77">
                  <c:v>2433.178702361326</c:v>
                </c:pt>
                <c:pt idx="78">
                  <c:v>2441.0105979674063</c:v>
                </c:pt>
                <c:pt idx="79">
                  <c:v>2442.450959519198</c:v>
                </c:pt>
                <c:pt idx="80">
                  <c:v>2438.8168584607834</c:v>
                </c:pt>
                <c:pt idx="81">
                  <c:v>2417.1837232395023</c:v>
                </c:pt>
                <c:pt idx="82">
                  <c:v>2377.6040895773954</c:v>
                </c:pt>
                <c:pt idx="83">
                  <c:v>2300.9595254881992</c:v>
                </c:pt>
                <c:pt idx="84">
                  <c:v>2138.4162332962337</c:v>
                </c:pt>
                <c:pt idx="85">
                  <c:v>1848.8874401042142</c:v>
                </c:pt>
                <c:pt idx="86">
                  <c:v>1395.552434511163</c:v>
                </c:pt>
                <c:pt idx="87">
                  <c:v>853.9572503591545</c:v>
                </c:pt>
                <c:pt idx="88">
                  <c:v>408.64149655850292</c:v>
                </c:pt>
                <c:pt idx="89">
                  <c:v>204.84838692424665</c:v>
                </c:pt>
                <c:pt idx="90">
                  <c:v>130.26099406121736</c:v>
                </c:pt>
                <c:pt idx="91">
                  <c:v>100.11856455725429</c:v>
                </c:pt>
                <c:pt idx="92">
                  <c:v>81.942314394387822</c:v>
                </c:pt>
                <c:pt idx="93">
                  <c:v>81.942314394387822</c:v>
                </c:pt>
                <c:pt idx="94">
                  <c:v>81.942314394387822</c:v>
                </c:pt>
                <c:pt idx="95">
                  <c:v>81.942314394387822</c:v>
                </c:pt>
                <c:pt idx="96">
                  <c:v>79.345707228264061</c:v>
                </c:pt>
                <c:pt idx="97">
                  <c:v>79.345707228264061</c:v>
                </c:pt>
                <c:pt idx="98">
                  <c:v>79.345707228264061</c:v>
                </c:pt>
                <c:pt idx="99">
                  <c:v>18.758206685375885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'STC計算（1～4ST)'!$A$120</c:f>
              <c:strCache>
                <c:ptCount val="1"/>
                <c:pt idx="0">
                  <c:v>【STC換算】ストリング３　P-V</c:v>
                </c:pt>
              </c:strCache>
            </c:strRef>
          </c:tx>
          <c:spPr>
            <a:ln w="38100">
              <a:pattFill prst="pct75">
                <a:fgClr>
                  <a:srgbClr val="FF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xVal>
            <c:numRef>
              <c:f>'STC計算（1～4ST)'!$H$7:$H$106</c:f>
              <c:numCache>
                <c:formatCode>General</c:formatCode>
                <c:ptCount val="100"/>
                <c:pt idx="0">
                  <c:v>411.2088988110749</c:v>
                </c:pt>
                <c:pt idx="1">
                  <c:v>411.2088988110749</c:v>
                </c:pt>
                <c:pt idx="2">
                  <c:v>410.00979881107486</c:v>
                </c:pt>
                <c:pt idx="3">
                  <c:v>410.00994881107488</c:v>
                </c:pt>
                <c:pt idx="4">
                  <c:v>409.71017381107492</c:v>
                </c:pt>
                <c:pt idx="5">
                  <c:v>409.71032381107489</c:v>
                </c:pt>
                <c:pt idx="6">
                  <c:v>409.41054881107488</c:v>
                </c:pt>
                <c:pt idx="7">
                  <c:v>409.11077381107486</c:v>
                </c:pt>
                <c:pt idx="8">
                  <c:v>408.81107381107489</c:v>
                </c:pt>
                <c:pt idx="9">
                  <c:v>408.51137381107486</c:v>
                </c:pt>
                <c:pt idx="10">
                  <c:v>408.21167381107489</c:v>
                </c:pt>
                <c:pt idx="11">
                  <c:v>407.91197381107492</c:v>
                </c:pt>
                <c:pt idx="12">
                  <c:v>407.71234881107489</c:v>
                </c:pt>
                <c:pt idx="13">
                  <c:v>407.11272381107489</c:v>
                </c:pt>
                <c:pt idx="14">
                  <c:v>406.81309881107489</c:v>
                </c:pt>
                <c:pt idx="15">
                  <c:v>406.51354881107488</c:v>
                </c:pt>
                <c:pt idx="16">
                  <c:v>405.91399881107492</c:v>
                </c:pt>
                <c:pt idx="17">
                  <c:v>405.3144488110749</c:v>
                </c:pt>
                <c:pt idx="18">
                  <c:v>404.71489881107493</c:v>
                </c:pt>
                <c:pt idx="19">
                  <c:v>404.11542381107489</c:v>
                </c:pt>
                <c:pt idx="20">
                  <c:v>403.51594881107485</c:v>
                </c:pt>
                <c:pt idx="21">
                  <c:v>402.91647381107487</c:v>
                </c:pt>
                <c:pt idx="22">
                  <c:v>402.31699881107488</c:v>
                </c:pt>
                <c:pt idx="23">
                  <c:v>401.71759881107488</c:v>
                </c:pt>
                <c:pt idx="24">
                  <c:v>401.2181988110749</c:v>
                </c:pt>
                <c:pt idx="25">
                  <c:v>400.31872381107485</c:v>
                </c:pt>
                <c:pt idx="26">
                  <c:v>400.01932381107486</c:v>
                </c:pt>
                <c:pt idx="27">
                  <c:v>399.11999881107488</c:v>
                </c:pt>
                <c:pt idx="28">
                  <c:v>398.2206738110749</c:v>
                </c:pt>
                <c:pt idx="29">
                  <c:v>397.6212738110749</c:v>
                </c:pt>
                <c:pt idx="30">
                  <c:v>396.72194881107492</c:v>
                </c:pt>
                <c:pt idx="31">
                  <c:v>395.82262381107489</c:v>
                </c:pt>
                <c:pt idx="32">
                  <c:v>395.32329881107489</c:v>
                </c:pt>
                <c:pt idx="33">
                  <c:v>394.42397381107492</c:v>
                </c:pt>
                <c:pt idx="34">
                  <c:v>393.52472381107486</c:v>
                </c:pt>
                <c:pt idx="35">
                  <c:v>392.62539881107489</c:v>
                </c:pt>
                <c:pt idx="36">
                  <c:v>391.72614881107489</c:v>
                </c:pt>
                <c:pt idx="37">
                  <c:v>390.8268988110749</c:v>
                </c:pt>
                <c:pt idx="38">
                  <c:v>390.22757381107493</c:v>
                </c:pt>
                <c:pt idx="39">
                  <c:v>389.12839881107487</c:v>
                </c:pt>
                <c:pt idx="40">
                  <c:v>388.22914881107488</c:v>
                </c:pt>
                <c:pt idx="41">
                  <c:v>387.02989881107487</c:v>
                </c:pt>
                <c:pt idx="42">
                  <c:v>386.13064881107488</c:v>
                </c:pt>
                <c:pt idx="43">
                  <c:v>385.23147381107492</c:v>
                </c:pt>
                <c:pt idx="44">
                  <c:v>384.03222381107486</c:v>
                </c:pt>
                <c:pt idx="45">
                  <c:v>382.93304881107491</c:v>
                </c:pt>
                <c:pt idx="46">
                  <c:v>381.73387381107489</c:v>
                </c:pt>
                <c:pt idx="47">
                  <c:v>380.83462381107489</c:v>
                </c:pt>
                <c:pt idx="48">
                  <c:v>378.43612381107488</c:v>
                </c:pt>
                <c:pt idx="49">
                  <c:v>378.4362738110749</c:v>
                </c:pt>
                <c:pt idx="50">
                  <c:v>377.53702381107485</c:v>
                </c:pt>
                <c:pt idx="51">
                  <c:v>376.13792381107487</c:v>
                </c:pt>
                <c:pt idx="52">
                  <c:v>374.9387488110749</c:v>
                </c:pt>
                <c:pt idx="53">
                  <c:v>373.73957381107493</c:v>
                </c:pt>
                <c:pt idx="54">
                  <c:v>372.2403988110749</c:v>
                </c:pt>
                <c:pt idx="55">
                  <c:v>371.04129881107485</c:v>
                </c:pt>
                <c:pt idx="56">
                  <c:v>369.94204881107487</c:v>
                </c:pt>
                <c:pt idx="57">
                  <c:v>368.14294881107486</c:v>
                </c:pt>
                <c:pt idx="58">
                  <c:v>366.74437381107492</c:v>
                </c:pt>
                <c:pt idx="59">
                  <c:v>365.44467381107489</c:v>
                </c:pt>
                <c:pt idx="60">
                  <c:v>363.74549881107492</c:v>
                </c:pt>
                <c:pt idx="61">
                  <c:v>362.24639881107493</c:v>
                </c:pt>
                <c:pt idx="62">
                  <c:v>360.74722381107489</c:v>
                </c:pt>
                <c:pt idx="63">
                  <c:v>358.64812381107487</c:v>
                </c:pt>
                <c:pt idx="64">
                  <c:v>356.94902381107488</c:v>
                </c:pt>
                <c:pt idx="65">
                  <c:v>355.4498488110749</c:v>
                </c:pt>
                <c:pt idx="66">
                  <c:v>353.35074881107488</c:v>
                </c:pt>
                <c:pt idx="67">
                  <c:v>351.65164881107489</c:v>
                </c:pt>
                <c:pt idx="68">
                  <c:v>349.55254881107487</c:v>
                </c:pt>
                <c:pt idx="69">
                  <c:v>347.1534488110749</c:v>
                </c:pt>
                <c:pt idx="70">
                  <c:v>344.85434881107489</c:v>
                </c:pt>
                <c:pt idx="71">
                  <c:v>342.75517381107488</c:v>
                </c:pt>
                <c:pt idx="72">
                  <c:v>340.05607381107484</c:v>
                </c:pt>
                <c:pt idx="73">
                  <c:v>337.1570488110749</c:v>
                </c:pt>
                <c:pt idx="74">
                  <c:v>334.45787381107488</c:v>
                </c:pt>
                <c:pt idx="75">
                  <c:v>330.95877381107488</c:v>
                </c:pt>
                <c:pt idx="76">
                  <c:v>327.45974881107492</c:v>
                </c:pt>
                <c:pt idx="77">
                  <c:v>323.56057381107485</c:v>
                </c:pt>
                <c:pt idx="78">
                  <c:v>318.86147381107486</c:v>
                </c:pt>
                <c:pt idx="79">
                  <c:v>313.56244881107489</c:v>
                </c:pt>
                <c:pt idx="80">
                  <c:v>307.36327381107486</c:v>
                </c:pt>
                <c:pt idx="81">
                  <c:v>299.06417381107485</c:v>
                </c:pt>
                <c:pt idx="82">
                  <c:v>287.26514881107488</c:v>
                </c:pt>
                <c:pt idx="83">
                  <c:v>269.26589881107492</c:v>
                </c:pt>
                <c:pt idx="84">
                  <c:v>239.16672381107492</c:v>
                </c:pt>
                <c:pt idx="85">
                  <c:v>189.86739881107491</c:v>
                </c:pt>
                <c:pt idx="86">
                  <c:v>129.06807381107492</c:v>
                </c:pt>
                <c:pt idx="87">
                  <c:v>66.768673811074919</c:v>
                </c:pt>
                <c:pt idx="88">
                  <c:v>30.768973811074918</c:v>
                </c:pt>
                <c:pt idx="89">
                  <c:v>17.768898811074919</c:v>
                </c:pt>
                <c:pt idx="90">
                  <c:v>13.068823811074921</c:v>
                </c:pt>
                <c:pt idx="91">
                  <c:v>9.76897381107492</c:v>
                </c:pt>
                <c:pt idx="92">
                  <c:v>9.4689738110749193</c:v>
                </c:pt>
                <c:pt idx="93">
                  <c:v>9.4689738110749193</c:v>
                </c:pt>
                <c:pt idx="94">
                  <c:v>9.4689738110749193</c:v>
                </c:pt>
                <c:pt idx="95">
                  <c:v>9.4689738110749193</c:v>
                </c:pt>
                <c:pt idx="96">
                  <c:v>9.1689738110749186</c:v>
                </c:pt>
                <c:pt idx="97">
                  <c:v>9.1689738110749186</c:v>
                </c:pt>
                <c:pt idx="98">
                  <c:v>9.1689738110749186</c:v>
                </c:pt>
                <c:pt idx="99">
                  <c:v>2.168973811074919</c:v>
                </c:pt>
              </c:numCache>
            </c:numRef>
          </c:xVal>
          <c:yVal>
            <c:numRef>
              <c:f>'STC計算（1～4ST)'!$I$7:$I$106</c:f>
              <c:numCache>
                <c:formatCode>General</c:formatCode>
                <c:ptCount val="100"/>
                <c:pt idx="0">
                  <c:v>243.05258749335528</c:v>
                </c:pt>
                <c:pt idx="1">
                  <c:v>243.05258749335528</c:v>
                </c:pt>
                <c:pt idx="2">
                  <c:v>291.54501322755721</c:v>
                </c:pt>
                <c:pt idx="3">
                  <c:v>299.74531886403929</c:v>
                </c:pt>
                <c:pt idx="4">
                  <c:v>311.81746804758984</c:v>
                </c:pt>
                <c:pt idx="5">
                  <c:v>320.01178868407186</c:v>
                </c:pt>
                <c:pt idx="6">
                  <c:v>332.05996036762235</c:v>
                </c:pt>
                <c:pt idx="7">
                  <c:v>344.09014555117284</c:v>
                </c:pt>
                <c:pt idx="8">
                  <c:v>360.19052030296439</c:v>
                </c:pt>
                <c:pt idx="9">
                  <c:v>376.26691905475593</c:v>
                </c:pt>
                <c:pt idx="10">
                  <c:v>392.31934180654741</c:v>
                </c:pt>
                <c:pt idx="11">
                  <c:v>408.34778855833895</c:v>
                </c:pt>
                <c:pt idx="12">
                  <c:v>428.53356771876236</c:v>
                </c:pt>
                <c:pt idx="13">
                  <c:v>448.25895701762232</c:v>
                </c:pt>
                <c:pt idx="14">
                  <c:v>468.2697043376549</c:v>
                </c:pt>
                <c:pt idx="15">
                  <c:v>492.31571472592844</c:v>
                </c:pt>
                <c:pt idx="16">
                  <c:v>515.94445859302948</c:v>
                </c:pt>
                <c:pt idx="17">
                  <c:v>539.50125646013043</c:v>
                </c:pt>
                <c:pt idx="18">
                  <c:v>562.98610832723148</c:v>
                </c:pt>
                <c:pt idx="19">
                  <c:v>590.44027726257343</c:v>
                </c:pt>
                <c:pt idx="20">
                  <c:v>617.81051969791542</c:v>
                </c:pt>
                <c:pt idx="21">
                  <c:v>645.09683563325746</c:v>
                </c:pt>
                <c:pt idx="22">
                  <c:v>672.29922506859953</c:v>
                </c:pt>
                <c:pt idx="23">
                  <c:v>703.43499457218252</c:v>
                </c:pt>
                <c:pt idx="24">
                  <c:v>734.65796691615651</c:v>
                </c:pt>
                <c:pt idx="25">
                  <c:v>761.03327733032586</c:v>
                </c:pt>
                <c:pt idx="26">
                  <c:v>792.46564335508151</c:v>
                </c:pt>
                <c:pt idx="27">
                  <c:v>826.60481890573294</c:v>
                </c:pt>
                <c:pt idx="28">
                  <c:v>860.58211595638454</c:v>
                </c:pt>
                <c:pt idx="29">
                  <c:v>891.09647345996746</c:v>
                </c:pt>
                <c:pt idx="30">
                  <c:v>924.78600001061909</c:v>
                </c:pt>
                <c:pt idx="31">
                  <c:v>958.31364806127056</c:v>
                </c:pt>
                <c:pt idx="32">
                  <c:v>992.68384497348552</c:v>
                </c:pt>
                <c:pt idx="33">
                  <c:v>1025.923736024137</c:v>
                </c:pt>
                <c:pt idx="34">
                  <c:v>1062.9371976430293</c:v>
                </c:pt>
                <c:pt idx="35">
                  <c:v>1095.844345193681</c:v>
                </c:pt>
                <c:pt idx="36">
                  <c:v>1132.5070918125734</c:v>
                </c:pt>
                <c:pt idx="37">
                  <c:v>1168.9899884314659</c:v>
                </c:pt>
                <c:pt idx="38">
                  <c:v>1202.3178480032902</c:v>
                </c:pt>
                <c:pt idx="39">
                  <c:v>1241.7353385096417</c:v>
                </c:pt>
                <c:pt idx="40">
                  <c:v>1277.6886851285344</c:v>
                </c:pt>
                <c:pt idx="41">
                  <c:v>1312.444861226254</c:v>
                </c:pt>
                <c:pt idx="42">
                  <c:v>1348.0085078451466</c:v>
                </c:pt>
                <c:pt idx="43">
                  <c:v>1387.2448885322804</c:v>
                </c:pt>
                <c:pt idx="44">
                  <c:v>1421.3295296299998</c:v>
                </c:pt>
                <c:pt idx="45">
                  <c:v>1459.3840431363519</c:v>
                </c:pt>
                <c:pt idx="46">
                  <c:v>1496.8046313023128</c:v>
                </c:pt>
                <c:pt idx="47">
                  <c:v>1531.3620729212053</c:v>
                </c:pt>
                <c:pt idx="48">
                  <c:v>1597.404765116645</c:v>
                </c:pt>
                <c:pt idx="49">
                  <c:v>1604.9741237531271</c:v>
                </c:pt>
                <c:pt idx="50">
                  <c:v>1638.9140453720195</c:v>
                </c:pt>
                <c:pt idx="51">
                  <c:v>1677.9770074254398</c:v>
                </c:pt>
                <c:pt idx="52">
                  <c:v>1713.8706680914006</c:v>
                </c:pt>
                <c:pt idx="53">
                  <c:v>1749.5005102573618</c:v>
                </c:pt>
                <c:pt idx="54">
                  <c:v>1783.42921340215</c:v>
                </c:pt>
                <c:pt idx="55">
                  <c:v>1822.2091991363518</c:v>
                </c:pt>
                <c:pt idx="56">
                  <c:v>1853.8049120744624</c:v>
                </c:pt>
                <c:pt idx="57">
                  <c:v>1888.9666527663192</c:v>
                </c:pt>
                <c:pt idx="58">
                  <c:v>1951.4718997974271</c:v>
                </c:pt>
                <c:pt idx="59">
                  <c:v>1959.1738941453093</c:v>
                </c:pt>
                <c:pt idx="60">
                  <c:v>1990.0765056093162</c:v>
                </c:pt>
                <c:pt idx="61">
                  <c:v>2025.3443948223455</c:v>
                </c:pt>
                <c:pt idx="62">
                  <c:v>2056.644599467134</c:v>
                </c:pt>
                <c:pt idx="63">
                  <c:v>2087.7152616378175</c:v>
                </c:pt>
                <c:pt idx="64">
                  <c:v>2120.658567170065</c:v>
                </c:pt>
                <c:pt idx="65">
                  <c:v>2150.8513493148535</c:v>
                </c:pt>
                <c:pt idx="66">
                  <c:v>2180.5516414855374</c:v>
                </c:pt>
                <c:pt idx="67">
                  <c:v>2212.2645770177851</c:v>
                </c:pt>
                <c:pt idx="68">
                  <c:v>2241.0053011884693</c:v>
                </c:pt>
                <c:pt idx="69">
                  <c:v>2267.2829208379808</c:v>
                </c:pt>
                <c:pt idx="70">
                  <c:v>2293.6498633278825</c:v>
                </c:pt>
                <c:pt idx="71">
                  <c:v>2317.3911759303255</c:v>
                </c:pt>
                <c:pt idx="72">
                  <c:v>2339.9491050586644</c:v>
                </c:pt>
                <c:pt idx="73">
                  <c:v>2363.8311320744629</c:v>
                </c:pt>
                <c:pt idx="74">
                  <c:v>2381.6973976345603</c:v>
                </c:pt>
                <c:pt idx="75">
                  <c:v>2396.4951200397722</c:v>
                </c:pt>
                <c:pt idx="76">
                  <c:v>2413.728208013225</c:v>
                </c:pt>
                <c:pt idx="77">
                  <c:v>2420.5787854886316</c:v>
                </c:pt>
                <c:pt idx="78">
                  <c:v>2423.6878738091527</c:v>
                </c:pt>
                <c:pt idx="79">
                  <c:v>2424.1727406555701</c:v>
                </c:pt>
                <c:pt idx="80">
                  <c:v>2410.0564548019865</c:v>
                </c:pt>
                <c:pt idx="81">
                  <c:v>2380.8703448684364</c:v>
                </c:pt>
                <c:pt idx="82">
                  <c:v>2324.2819690894457</c:v>
                </c:pt>
                <c:pt idx="83">
                  <c:v>2205.5753960014981</c:v>
                </c:pt>
                <c:pt idx="84">
                  <c:v>1985.3393342944953</c:v>
                </c:pt>
                <c:pt idx="85">
                  <c:v>1593.190331095961</c:v>
                </c:pt>
                <c:pt idx="86">
                  <c:v>1094.6351627524757</c:v>
                </c:pt>
                <c:pt idx="87">
                  <c:v>571.61118373488614</c:v>
                </c:pt>
                <c:pt idx="88">
                  <c:v>264.64604846713365</c:v>
                </c:pt>
                <c:pt idx="89">
                  <c:v>152.65382514807828</c:v>
                </c:pt>
                <c:pt idx="90">
                  <c:v>112.14447108146592</c:v>
                </c:pt>
                <c:pt idx="91">
                  <c:v>84.023611985048973</c:v>
                </c:pt>
                <c:pt idx="92">
                  <c:v>81.443291463876321</c:v>
                </c:pt>
                <c:pt idx="93">
                  <c:v>81.443291463876321</c:v>
                </c:pt>
                <c:pt idx="94">
                  <c:v>81.443291463876321</c:v>
                </c:pt>
                <c:pt idx="95">
                  <c:v>81.443291463876321</c:v>
                </c:pt>
                <c:pt idx="96">
                  <c:v>78.862970942703683</c:v>
                </c:pt>
                <c:pt idx="97">
                  <c:v>78.862970942703683</c:v>
                </c:pt>
                <c:pt idx="98">
                  <c:v>78.862970942703683</c:v>
                </c:pt>
                <c:pt idx="99">
                  <c:v>18.655492115342128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'STC計算（1～4ST)'!$A$121</c:f>
              <c:strCache>
                <c:ptCount val="1"/>
                <c:pt idx="0">
                  <c:v>【STC換算】ストリング４　P-V</c:v>
                </c:pt>
              </c:strCache>
            </c:strRef>
          </c:tx>
          <c:spPr>
            <a:ln w="38100">
              <a:pattFill prst="pct75">
                <a:fgClr>
                  <a:srgbClr val="00FF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xVal>
            <c:numRef>
              <c:f>'STC計算（1～4ST)'!$K$7:$K$106</c:f>
              <c:numCache>
                <c:formatCode>General</c:formatCode>
                <c:ptCount val="100"/>
                <c:pt idx="0">
                  <c:v>407.7105886047774</c:v>
                </c:pt>
                <c:pt idx="1">
                  <c:v>407.7105886047774</c:v>
                </c:pt>
                <c:pt idx="2">
                  <c:v>406.51148860477736</c:v>
                </c:pt>
                <c:pt idx="3">
                  <c:v>406.21163860477742</c:v>
                </c:pt>
                <c:pt idx="4">
                  <c:v>405.91186360477741</c:v>
                </c:pt>
                <c:pt idx="5">
                  <c:v>405.91201360477737</c:v>
                </c:pt>
                <c:pt idx="6">
                  <c:v>405.61223860477736</c:v>
                </c:pt>
                <c:pt idx="7">
                  <c:v>405.31246360477735</c:v>
                </c:pt>
                <c:pt idx="8">
                  <c:v>405.01276360477738</c:v>
                </c:pt>
                <c:pt idx="9">
                  <c:v>404.7130636047774</c:v>
                </c:pt>
                <c:pt idx="10">
                  <c:v>404.11336360477736</c:v>
                </c:pt>
                <c:pt idx="11">
                  <c:v>403.81366360477739</c:v>
                </c:pt>
                <c:pt idx="12">
                  <c:v>403.21403860477739</c:v>
                </c:pt>
                <c:pt idx="13">
                  <c:v>402.91441360477739</c:v>
                </c:pt>
                <c:pt idx="14">
                  <c:v>402.31486360477737</c:v>
                </c:pt>
                <c:pt idx="15">
                  <c:v>401.51523860477738</c:v>
                </c:pt>
                <c:pt idx="16">
                  <c:v>401.21568860477737</c:v>
                </c:pt>
                <c:pt idx="17">
                  <c:v>400.61613860477735</c:v>
                </c:pt>
                <c:pt idx="18">
                  <c:v>399.71658860477737</c:v>
                </c:pt>
                <c:pt idx="19">
                  <c:v>399.11711360477739</c:v>
                </c:pt>
                <c:pt idx="20">
                  <c:v>398.51763860477735</c:v>
                </c:pt>
                <c:pt idx="21">
                  <c:v>397.61816360477735</c:v>
                </c:pt>
                <c:pt idx="22">
                  <c:v>397.01876360477735</c:v>
                </c:pt>
                <c:pt idx="23">
                  <c:v>396.11928860477735</c:v>
                </c:pt>
                <c:pt idx="24">
                  <c:v>395.31988860477736</c:v>
                </c:pt>
                <c:pt idx="25">
                  <c:v>394.4204886047774</c:v>
                </c:pt>
                <c:pt idx="26">
                  <c:v>393.52108860477733</c:v>
                </c:pt>
                <c:pt idx="27">
                  <c:v>392.32168860477736</c:v>
                </c:pt>
                <c:pt idx="28">
                  <c:v>391.42236360477739</c:v>
                </c:pt>
                <c:pt idx="29">
                  <c:v>390.52296360477737</c:v>
                </c:pt>
                <c:pt idx="30">
                  <c:v>389.6236386047774</c:v>
                </c:pt>
                <c:pt idx="31">
                  <c:v>388.52431360477738</c:v>
                </c:pt>
                <c:pt idx="32">
                  <c:v>387.32498860477739</c:v>
                </c:pt>
                <c:pt idx="33">
                  <c:v>386.12573860477738</c:v>
                </c:pt>
                <c:pt idx="34">
                  <c:v>384.62641360477738</c:v>
                </c:pt>
                <c:pt idx="35">
                  <c:v>383.4270886047774</c:v>
                </c:pt>
                <c:pt idx="36">
                  <c:v>382.32783860477736</c:v>
                </c:pt>
                <c:pt idx="37">
                  <c:v>381.42858860477736</c:v>
                </c:pt>
                <c:pt idx="38">
                  <c:v>380.22933860477741</c:v>
                </c:pt>
                <c:pt idx="39">
                  <c:v>378.73008860477739</c:v>
                </c:pt>
                <c:pt idx="40">
                  <c:v>377.23083860477738</c:v>
                </c:pt>
                <c:pt idx="41">
                  <c:v>375.83158860477738</c:v>
                </c:pt>
                <c:pt idx="42">
                  <c:v>374.33233860477736</c:v>
                </c:pt>
                <c:pt idx="43">
                  <c:v>372.83316360477738</c:v>
                </c:pt>
                <c:pt idx="44">
                  <c:v>371.33391360477736</c:v>
                </c:pt>
                <c:pt idx="45">
                  <c:v>369.6347386047774</c:v>
                </c:pt>
                <c:pt idx="46">
                  <c:v>368.13556360477736</c:v>
                </c:pt>
                <c:pt idx="47">
                  <c:v>366.33631360477739</c:v>
                </c:pt>
                <c:pt idx="48">
                  <c:v>363.13781360477736</c:v>
                </c:pt>
                <c:pt idx="49">
                  <c:v>362.53796360477736</c:v>
                </c:pt>
                <c:pt idx="50">
                  <c:v>360.73871360477739</c:v>
                </c:pt>
                <c:pt idx="51">
                  <c:v>358.63961360477737</c:v>
                </c:pt>
                <c:pt idx="52">
                  <c:v>356.64043860477739</c:v>
                </c:pt>
                <c:pt idx="53">
                  <c:v>354.54126360477733</c:v>
                </c:pt>
                <c:pt idx="54">
                  <c:v>352.14208860477737</c:v>
                </c:pt>
                <c:pt idx="55">
                  <c:v>349.54298860477735</c:v>
                </c:pt>
                <c:pt idx="56">
                  <c:v>346.84373860477734</c:v>
                </c:pt>
                <c:pt idx="57">
                  <c:v>343.94456360477739</c:v>
                </c:pt>
                <c:pt idx="58">
                  <c:v>341.2454636047774</c:v>
                </c:pt>
                <c:pt idx="59">
                  <c:v>338.04628860477737</c:v>
                </c:pt>
                <c:pt idx="60">
                  <c:v>334.1471886047774</c:v>
                </c:pt>
                <c:pt idx="61">
                  <c:v>330.34808860477739</c:v>
                </c:pt>
                <c:pt idx="62">
                  <c:v>326.24891360477739</c:v>
                </c:pt>
                <c:pt idx="63">
                  <c:v>320.94973860477739</c:v>
                </c:pt>
                <c:pt idx="64">
                  <c:v>314.75063860477741</c:v>
                </c:pt>
                <c:pt idx="65">
                  <c:v>307.95146360477736</c:v>
                </c:pt>
                <c:pt idx="66">
                  <c:v>304.65236360477735</c:v>
                </c:pt>
                <c:pt idx="67">
                  <c:v>302.65326360477735</c:v>
                </c:pt>
                <c:pt idx="68">
                  <c:v>300.25408860477739</c:v>
                </c:pt>
                <c:pt idx="69">
                  <c:v>297.85498860477736</c:v>
                </c:pt>
                <c:pt idx="70">
                  <c:v>295.2558886047774</c:v>
                </c:pt>
                <c:pt idx="71">
                  <c:v>292.55678860477735</c:v>
                </c:pt>
                <c:pt idx="72">
                  <c:v>289.95761360477741</c:v>
                </c:pt>
                <c:pt idx="73">
                  <c:v>286.95851360477741</c:v>
                </c:pt>
                <c:pt idx="74">
                  <c:v>284.05941360477738</c:v>
                </c:pt>
                <c:pt idx="75">
                  <c:v>280.46031360477741</c:v>
                </c:pt>
                <c:pt idx="76">
                  <c:v>276.96121360477741</c:v>
                </c:pt>
                <c:pt idx="77">
                  <c:v>273.06203860477734</c:v>
                </c:pt>
                <c:pt idx="78">
                  <c:v>268.36301360477734</c:v>
                </c:pt>
                <c:pt idx="79">
                  <c:v>263.66391360477735</c:v>
                </c:pt>
                <c:pt idx="80">
                  <c:v>258.36473860477736</c:v>
                </c:pt>
                <c:pt idx="81">
                  <c:v>251.26563860477742</c:v>
                </c:pt>
                <c:pt idx="82">
                  <c:v>242.06661360477744</c:v>
                </c:pt>
                <c:pt idx="83">
                  <c:v>230.26743860477742</c:v>
                </c:pt>
                <c:pt idx="84">
                  <c:v>211.36826360477741</c:v>
                </c:pt>
                <c:pt idx="85">
                  <c:v>180.36901360477742</c:v>
                </c:pt>
                <c:pt idx="86">
                  <c:v>139.96968860477745</c:v>
                </c:pt>
                <c:pt idx="87">
                  <c:v>83.570288604777417</c:v>
                </c:pt>
                <c:pt idx="88">
                  <c:v>36.370363604777424</c:v>
                </c:pt>
                <c:pt idx="89">
                  <c:v>18.970363604777418</c:v>
                </c:pt>
                <c:pt idx="90">
                  <c:v>13.070288604777417</c:v>
                </c:pt>
                <c:pt idx="91">
                  <c:v>9.7703636047774154</c:v>
                </c:pt>
                <c:pt idx="92">
                  <c:v>9.1703636047774157</c:v>
                </c:pt>
                <c:pt idx="93">
                  <c:v>9.1703636047774157</c:v>
                </c:pt>
                <c:pt idx="94">
                  <c:v>9.1703636047774157</c:v>
                </c:pt>
                <c:pt idx="95">
                  <c:v>9.1703636047774157</c:v>
                </c:pt>
                <c:pt idx="96">
                  <c:v>9.1703636047774157</c:v>
                </c:pt>
                <c:pt idx="97">
                  <c:v>9.1703636047774157</c:v>
                </c:pt>
                <c:pt idx="98">
                  <c:v>9.1703636047774157</c:v>
                </c:pt>
                <c:pt idx="99">
                  <c:v>2.1703636047774166</c:v>
                </c:pt>
              </c:numCache>
            </c:numRef>
          </c:xVal>
          <c:yVal>
            <c:numRef>
              <c:f>'STC計算（1～4ST)'!$L$7:$L$106</c:f>
              <c:numCache>
                <c:formatCode>General</c:formatCode>
                <c:ptCount val="100"/>
                <c:pt idx="0">
                  <c:v>239.58597014239535</c:v>
                </c:pt>
                <c:pt idx="1">
                  <c:v>239.58597014239535</c:v>
                </c:pt>
                <c:pt idx="2">
                  <c:v>287.66271282773732</c:v>
                </c:pt>
                <c:pt idx="3">
                  <c:v>295.57476054022385</c:v>
                </c:pt>
                <c:pt idx="4">
                  <c:v>307.53398896155932</c:v>
                </c:pt>
                <c:pt idx="5">
                  <c:v>315.65234287925739</c:v>
                </c:pt>
                <c:pt idx="6">
                  <c:v>327.58759380059291</c:v>
                </c:pt>
                <c:pt idx="7">
                  <c:v>339.50485822192843</c:v>
                </c:pt>
                <c:pt idx="8">
                  <c:v>355.45432885211306</c:v>
                </c:pt>
                <c:pt idx="9">
                  <c:v>371.37982348229764</c:v>
                </c:pt>
                <c:pt idx="10">
                  <c:v>386.99405090727038</c:v>
                </c:pt>
                <c:pt idx="11">
                  <c:v>402.859593537455</c:v>
                </c:pt>
                <c:pt idx="12">
                  <c:v>422.42208717127693</c:v>
                </c:pt>
                <c:pt idx="13">
                  <c:v>442.25390951031062</c:v>
                </c:pt>
                <c:pt idx="14">
                  <c:v>465.7347128529816</c:v>
                </c:pt>
                <c:pt idx="15">
                  <c:v>484.88479901666233</c:v>
                </c:pt>
                <c:pt idx="16">
                  <c:v>508.5959925645451</c:v>
                </c:pt>
                <c:pt idx="17">
                  <c:v>531.87294890721603</c:v>
                </c:pt>
                <c:pt idx="18">
                  <c:v>554.66166804467537</c:v>
                </c:pt>
                <c:pt idx="19">
                  <c:v>581.76801209619543</c:v>
                </c:pt>
                <c:pt idx="20">
                  <c:v>608.79042964771554</c:v>
                </c:pt>
                <c:pt idx="21">
                  <c:v>635.24962949402391</c:v>
                </c:pt>
                <c:pt idx="22">
                  <c:v>666.05350675439308</c:v>
                </c:pt>
                <c:pt idx="23">
                  <c:v>692.27286410070133</c:v>
                </c:pt>
                <c:pt idx="24">
                  <c:v>722.50139389092942</c:v>
                </c:pt>
                <c:pt idx="25">
                  <c:v>752.41125594608695</c:v>
                </c:pt>
                <c:pt idx="26">
                  <c:v>782.17721400124412</c:v>
                </c:pt>
                <c:pt idx="27">
                  <c:v>811.17897685118987</c:v>
                </c:pt>
                <c:pt idx="28">
                  <c:v>844.54751161519664</c:v>
                </c:pt>
                <c:pt idx="29">
                  <c:v>873.84876967035382</c:v>
                </c:pt>
                <c:pt idx="30">
                  <c:v>906.90253393436058</c:v>
                </c:pt>
                <c:pt idx="31">
                  <c:v>939.31089222822595</c:v>
                </c:pt>
                <c:pt idx="32">
                  <c:v>971.27060828702076</c:v>
                </c:pt>
                <c:pt idx="33">
                  <c:v>1006.8758980546644</c:v>
                </c:pt>
                <c:pt idx="34">
                  <c:v>1037.5825794082475</c:v>
                </c:pt>
                <c:pt idx="35">
                  <c:v>1068.8556734670426</c:v>
                </c:pt>
                <c:pt idx="36">
                  <c:v>1104.0241469697567</c:v>
                </c:pt>
                <c:pt idx="37">
                  <c:v>1139.5702979426121</c:v>
                </c:pt>
                <c:pt idx="38">
                  <c:v>1174.0103077102565</c:v>
                </c:pt>
                <c:pt idx="39">
                  <c:v>1207.2541762726883</c:v>
                </c:pt>
                <c:pt idx="40">
                  <c:v>1240.1981948351206</c:v>
                </c:pt>
                <c:pt idx="41">
                  <c:v>1273.1811271326233</c:v>
                </c:pt>
                <c:pt idx="42">
                  <c:v>1305.5354456950552</c:v>
                </c:pt>
                <c:pt idx="43">
                  <c:v>1341.3185149663366</c:v>
                </c:pt>
                <c:pt idx="44">
                  <c:v>1373.0581485287685</c:v>
                </c:pt>
                <c:pt idx="45">
                  <c:v>1407.4350368299088</c:v>
                </c:pt>
                <c:pt idx="46">
                  <c:v>1442.2216341011899</c:v>
                </c:pt>
                <c:pt idx="47">
                  <c:v>1471.8064564584104</c:v>
                </c:pt>
                <c:pt idx="48">
                  <c:v>1531.5836061131336</c:v>
                </c:pt>
                <c:pt idx="49">
                  <c:v>1536.304415620408</c:v>
                </c:pt>
                <c:pt idx="50">
                  <c:v>1564.7537179776286</c:v>
                </c:pt>
                <c:pt idx="51">
                  <c:v>1598.6853370473355</c:v>
                </c:pt>
                <c:pt idx="52">
                  <c:v>1629.0041881432637</c:v>
                </c:pt>
                <c:pt idx="53">
                  <c:v>1658.4154570041212</c:v>
                </c:pt>
                <c:pt idx="54">
                  <c:v>1685.9286161597677</c:v>
                </c:pt>
                <c:pt idx="55">
                  <c:v>1715.4302265541216</c:v>
                </c:pt>
                <c:pt idx="56">
                  <c:v>1736.8676602957066</c:v>
                </c:pt>
                <c:pt idx="57">
                  <c:v>1760.1835452760001</c:v>
                </c:pt>
                <c:pt idx="58">
                  <c:v>1787.3199859352835</c:v>
                </c:pt>
                <c:pt idx="59">
                  <c:v>1807.7489592103648</c:v>
                </c:pt>
                <c:pt idx="60">
                  <c:v>1826.9956490488014</c:v>
                </c:pt>
                <c:pt idx="61">
                  <c:v>1845.8653186223085</c:v>
                </c:pt>
                <c:pt idx="62">
                  <c:v>1858.8479957817547</c:v>
                </c:pt>
                <c:pt idx="63">
                  <c:v>1863.9596896203539</c:v>
                </c:pt>
                <c:pt idx="64">
                  <c:v>1865.7276415521674</c:v>
                </c:pt>
                <c:pt idx="65">
                  <c:v>1859.2992588647078</c:v>
                </c:pt>
                <c:pt idx="66">
                  <c:v>1875.9387731135678</c:v>
                </c:pt>
                <c:pt idx="67">
                  <c:v>1899.947431918345</c:v>
                </c:pt>
                <c:pt idx="68">
                  <c:v>1917.9142310739912</c:v>
                </c:pt>
                <c:pt idx="69">
                  <c:v>1938.3322489384861</c:v>
                </c:pt>
                <c:pt idx="70">
                  <c:v>1956.8489553328404</c:v>
                </c:pt>
                <c:pt idx="71">
                  <c:v>1974.0671139921235</c:v>
                </c:pt>
                <c:pt idx="72">
                  <c:v>1988.4241611776285</c:v>
                </c:pt>
                <c:pt idx="73">
                  <c:v>2002.2924426317004</c:v>
                </c:pt>
                <c:pt idx="74">
                  <c:v>2016.1507038208424</c:v>
                </c:pt>
                <c:pt idx="75">
                  <c:v>2024.2608348644908</c:v>
                </c:pt>
                <c:pt idx="76">
                  <c:v>2032.2409456432097</c:v>
                </c:pt>
                <c:pt idx="77">
                  <c:v>2033.6670377727967</c:v>
                </c:pt>
                <c:pt idx="78">
                  <c:v>2033.5575954395174</c:v>
                </c:pt>
                <c:pt idx="79">
                  <c:v>2029.5891893973894</c:v>
                </c:pt>
                <c:pt idx="80">
                  <c:v>2017.2181832359888</c:v>
                </c:pt>
                <c:pt idx="81">
                  <c:v>1991.9428615521674</c:v>
                </c:pt>
                <c:pt idx="82">
                  <c:v>1950.4849871407123</c:v>
                </c:pt>
                <c:pt idx="83">
                  <c:v>1880.7409321997245</c:v>
                </c:pt>
                <c:pt idx="84">
                  <c:v>1749.6298335687252</c:v>
                </c:pt>
                <c:pt idx="85">
                  <c:v>1511.0661852853377</c:v>
                </c:pt>
                <c:pt idx="86">
                  <c:v>1185.212563196467</c:v>
                </c:pt>
                <c:pt idx="87">
                  <c:v>714.32852028745492</c:v>
                </c:pt>
                <c:pt idx="88">
                  <c:v>311.24438204299247</c:v>
                </c:pt>
                <c:pt idx="89">
                  <c:v>162.34149214071229</c:v>
                </c:pt>
                <c:pt idx="90">
                  <c:v>111.72008706269925</c:v>
                </c:pt>
                <c:pt idx="91">
                  <c:v>83.61122851421932</c:v>
                </c:pt>
                <c:pt idx="92">
                  <c:v>78.476646103795872</c:v>
                </c:pt>
                <c:pt idx="93">
                  <c:v>78.476646103795872</c:v>
                </c:pt>
                <c:pt idx="94">
                  <c:v>78.476646103795872</c:v>
                </c:pt>
                <c:pt idx="95">
                  <c:v>78.476646103795872</c:v>
                </c:pt>
                <c:pt idx="96">
                  <c:v>78.476646103795872</c:v>
                </c:pt>
                <c:pt idx="97">
                  <c:v>78.476646103795872</c:v>
                </c:pt>
                <c:pt idx="98">
                  <c:v>78.476646103795872</c:v>
                </c:pt>
                <c:pt idx="99">
                  <c:v>18.573184648855602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'STC計算（1～4ST)'!$A$122</c:f>
              <c:strCache>
                <c:ptCount val="1"/>
                <c:pt idx="0">
                  <c:v>【実測】ストリング１　P-V</c:v>
                </c:pt>
              </c:strCache>
            </c:strRef>
          </c:tx>
          <c:spPr>
            <a:ln w="254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Ref>
              <c:f>'DATA（1～4ST）'!$C$7:$C$106</c:f>
              <c:numCache>
                <c:formatCode>General</c:formatCode>
                <c:ptCount val="100"/>
                <c:pt idx="0">
                  <c:v>412.9</c:v>
                </c:pt>
                <c:pt idx="1">
                  <c:v>412.9</c:v>
                </c:pt>
                <c:pt idx="2">
                  <c:v>411.8</c:v>
                </c:pt>
                <c:pt idx="3">
                  <c:v>411.5</c:v>
                </c:pt>
                <c:pt idx="4">
                  <c:v>411.5</c:v>
                </c:pt>
                <c:pt idx="5">
                  <c:v>411.2</c:v>
                </c:pt>
                <c:pt idx="6">
                  <c:v>410.9</c:v>
                </c:pt>
                <c:pt idx="7">
                  <c:v>410.6</c:v>
                </c:pt>
                <c:pt idx="8">
                  <c:v>410.3</c:v>
                </c:pt>
                <c:pt idx="9">
                  <c:v>410</c:v>
                </c:pt>
                <c:pt idx="10">
                  <c:v>409.7</c:v>
                </c:pt>
                <c:pt idx="11">
                  <c:v>409.4</c:v>
                </c:pt>
                <c:pt idx="12">
                  <c:v>409.1</c:v>
                </c:pt>
                <c:pt idx="13">
                  <c:v>408.5</c:v>
                </c:pt>
                <c:pt idx="14">
                  <c:v>408.2</c:v>
                </c:pt>
                <c:pt idx="15">
                  <c:v>407.6</c:v>
                </c:pt>
                <c:pt idx="16">
                  <c:v>407</c:v>
                </c:pt>
                <c:pt idx="17">
                  <c:v>406.7</c:v>
                </c:pt>
                <c:pt idx="18">
                  <c:v>406.1</c:v>
                </c:pt>
                <c:pt idx="19">
                  <c:v>405.6</c:v>
                </c:pt>
                <c:pt idx="20">
                  <c:v>405</c:v>
                </c:pt>
                <c:pt idx="21">
                  <c:v>404.4</c:v>
                </c:pt>
                <c:pt idx="22">
                  <c:v>403.8</c:v>
                </c:pt>
                <c:pt idx="23">
                  <c:v>403.2</c:v>
                </c:pt>
                <c:pt idx="24">
                  <c:v>402.6</c:v>
                </c:pt>
                <c:pt idx="25">
                  <c:v>401.7</c:v>
                </c:pt>
                <c:pt idx="26">
                  <c:v>401.1</c:v>
                </c:pt>
                <c:pt idx="27">
                  <c:v>400.2</c:v>
                </c:pt>
                <c:pt idx="28">
                  <c:v>399.6</c:v>
                </c:pt>
                <c:pt idx="29">
                  <c:v>399.1</c:v>
                </c:pt>
                <c:pt idx="30">
                  <c:v>398.2</c:v>
                </c:pt>
                <c:pt idx="31">
                  <c:v>397.3</c:v>
                </c:pt>
                <c:pt idx="32">
                  <c:v>396.7</c:v>
                </c:pt>
                <c:pt idx="33">
                  <c:v>395.8</c:v>
                </c:pt>
                <c:pt idx="34">
                  <c:v>394.9</c:v>
                </c:pt>
                <c:pt idx="35">
                  <c:v>394</c:v>
                </c:pt>
                <c:pt idx="36">
                  <c:v>393.2</c:v>
                </c:pt>
                <c:pt idx="37">
                  <c:v>392.3</c:v>
                </c:pt>
                <c:pt idx="38">
                  <c:v>391.4</c:v>
                </c:pt>
                <c:pt idx="39">
                  <c:v>390.2</c:v>
                </c:pt>
                <c:pt idx="40">
                  <c:v>389.3</c:v>
                </c:pt>
                <c:pt idx="41">
                  <c:v>388.4</c:v>
                </c:pt>
                <c:pt idx="42">
                  <c:v>387.5</c:v>
                </c:pt>
                <c:pt idx="43">
                  <c:v>386.4</c:v>
                </c:pt>
                <c:pt idx="44">
                  <c:v>385.5</c:v>
                </c:pt>
                <c:pt idx="45">
                  <c:v>384.3</c:v>
                </c:pt>
                <c:pt idx="46">
                  <c:v>383.1</c:v>
                </c:pt>
                <c:pt idx="47">
                  <c:v>381.9</c:v>
                </c:pt>
                <c:pt idx="48">
                  <c:v>380.8</c:v>
                </c:pt>
                <c:pt idx="49">
                  <c:v>379.6</c:v>
                </c:pt>
                <c:pt idx="50">
                  <c:v>378.4</c:v>
                </c:pt>
                <c:pt idx="51">
                  <c:v>377.2</c:v>
                </c:pt>
                <c:pt idx="52">
                  <c:v>376</c:v>
                </c:pt>
                <c:pt idx="53">
                  <c:v>374.8</c:v>
                </c:pt>
                <c:pt idx="54">
                  <c:v>373.4</c:v>
                </c:pt>
                <c:pt idx="55">
                  <c:v>372.2</c:v>
                </c:pt>
                <c:pt idx="56">
                  <c:v>371</c:v>
                </c:pt>
                <c:pt idx="57">
                  <c:v>369.5</c:v>
                </c:pt>
                <c:pt idx="58">
                  <c:v>368.1</c:v>
                </c:pt>
                <c:pt idx="59">
                  <c:v>366.6</c:v>
                </c:pt>
                <c:pt idx="60">
                  <c:v>364.8</c:v>
                </c:pt>
                <c:pt idx="61">
                  <c:v>363.3</c:v>
                </c:pt>
                <c:pt idx="62">
                  <c:v>361.9</c:v>
                </c:pt>
                <c:pt idx="63">
                  <c:v>360.1</c:v>
                </c:pt>
                <c:pt idx="64">
                  <c:v>358.3</c:v>
                </c:pt>
                <c:pt idx="65">
                  <c:v>356.5</c:v>
                </c:pt>
                <c:pt idx="66">
                  <c:v>354.8</c:v>
                </c:pt>
                <c:pt idx="67">
                  <c:v>352.7</c:v>
                </c:pt>
                <c:pt idx="68">
                  <c:v>350.6</c:v>
                </c:pt>
                <c:pt idx="69">
                  <c:v>348.3</c:v>
                </c:pt>
                <c:pt idx="70">
                  <c:v>345.9</c:v>
                </c:pt>
                <c:pt idx="71">
                  <c:v>343.9</c:v>
                </c:pt>
                <c:pt idx="72">
                  <c:v>341.2</c:v>
                </c:pt>
                <c:pt idx="73">
                  <c:v>338.2</c:v>
                </c:pt>
                <c:pt idx="74">
                  <c:v>335.6</c:v>
                </c:pt>
                <c:pt idx="75">
                  <c:v>332.3</c:v>
                </c:pt>
                <c:pt idx="76">
                  <c:v>328.8</c:v>
                </c:pt>
                <c:pt idx="77">
                  <c:v>325</c:v>
                </c:pt>
                <c:pt idx="78">
                  <c:v>320.2</c:v>
                </c:pt>
                <c:pt idx="79">
                  <c:v>314.89999999999998</c:v>
                </c:pt>
                <c:pt idx="80">
                  <c:v>308.7</c:v>
                </c:pt>
                <c:pt idx="81">
                  <c:v>299.89999999999998</c:v>
                </c:pt>
                <c:pt idx="82">
                  <c:v>287.5</c:v>
                </c:pt>
                <c:pt idx="83">
                  <c:v>269.2</c:v>
                </c:pt>
                <c:pt idx="84">
                  <c:v>236.1</c:v>
                </c:pt>
                <c:pt idx="85">
                  <c:v>188.3</c:v>
                </c:pt>
                <c:pt idx="86">
                  <c:v>133.30000000000001</c:v>
                </c:pt>
                <c:pt idx="87">
                  <c:v>76.099999999999994</c:v>
                </c:pt>
                <c:pt idx="88">
                  <c:v>32.700000000000003</c:v>
                </c:pt>
                <c:pt idx="89">
                  <c:v>17.100000000000001</c:v>
                </c:pt>
                <c:pt idx="90">
                  <c:v>11.5</c:v>
                </c:pt>
                <c:pt idx="91">
                  <c:v>7.9</c:v>
                </c:pt>
                <c:pt idx="92">
                  <c:v>7.3</c:v>
                </c:pt>
                <c:pt idx="93">
                  <c:v>7.3</c:v>
                </c:pt>
                <c:pt idx="94">
                  <c:v>7.3</c:v>
                </c:pt>
                <c:pt idx="95">
                  <c:v>7.3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0</c:v>
                </c:pt>
              </c:numCache>
            </c:numRef>
          </c:xVal>
          <c:yVal>
            <c:numRef>
              <c:f>'STC計算（1～4ST)'!$M$7:$M$106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49.415999999999997</c:v>
                </c:pt>
                <c:pt idx="3">
                  <c:v>57.610000000000007</c:v>
                </c:pt>
                <c:pt idx="4">
                  <c:v>65.84</c:v>
                </c:pt>
                <c:pt idx="5">
                  <c:v>78.128</c:v>
                </c:pt>
                <c:pt idx="6">
                  <c:v>90.397999999999996</c:v>
                </c:pt>
                <c:pt idx="7">
                  <c:v>102.65</c:v>
                </c:pt>
                <c:pt idx="8">
                  <c:v>118.98699999999999</c:v>
                </c:pt>
                <c:pt idx="9">
                  <c:v>131.19999999999999</c:v>
                </c:pt>
                <c:pt idx="10">
                  <c:v>151.589</c:v>
                </c:pt>
                <c:pt idx="11">
                  <c:v>167.85399999999998</c:v>
                </c:pt>
                <c:pt idx="12">
                  <c:v>184.09500000000003</c:v>
                </c:pt>
                <c:pt idx="13">
                  <c:v>204.25</c:v>
                </c:pt>
                <c:pt idx="14">
                  <c:v>228.59200000000001</c:v>
                </c:pt>
                <c:pt idx="15">
                  <c:v>248.636</c:v>
                </c:pt>
                <c:pt idx="16">
                  <c:v>272.69</c:v>
                </c:pt>
                <c:pt idx="17">
                  <c:v>296.89099999999996</c:v>
                </c:pt>
                <c:pt idx="18">
                  <c:v>324.88000000000005</c:v>
                </c:pt>
                <c:pt idx="19">
                  <c:v>348.81600000000003</c:v>
                </c:pt>
                <c:pt idx="20">
                  <c:v>376.65000000000003</c:v>
                </c:pt>
                <c:pt idx="21">
                  <c:v>404.4</c:v>
                </c:pt>
                <c:pt idx="22">
                  <c:v>432.06600000000003</c:v>
                </c:pt>
                <c:pt idx="23">
                  <c:v>463.67999999999995</c:v>
                </c:pt>
                <c:pt idx="24">
                  <c:v>495.19800000000004</c:v>
                </c:pt>
                <c:pt idx="25">
                  <c:v>526.22699999999998</c:v>
                </c:pt>
                <c:pt idx="26">
                  <c:v>557.529</c:v>
                </c:pt>
                <c:pt idx="27">
                  <c:v>588.29399999999998</c:v>
                </c:pt>
                <c:pt idx="28">
                  <c:v>623.37600000000009</c:v>
                </c:pt>
                <c:pt idx="29">
                  <c:v>654.524</c:v>
                </c:pt>
                <c:pt idx="30">
                  <c:v>688.88599999999997</c:v>
                </c:pt>
                <c:pt idx="31">
                  <c:v>723.08600000000001</c:v>
                </c:pt>
                <c:pt idx="32">
                  <c:v>757.697</c:v>
                </c:pt>
                <c:pt idx="33">
                  <c:v>791.6</c:v>
                </c:pt>
                <c:pt idx="34">
                  <c:v>852.98400000000004</c:v>
                </c:pt>
                <c:pt idx="35">
                  <c:v>862.86</c:v>
                </c:pt>
                <c:pt idx="36">
                  <c:v>900.428</c:v>
                </c:pt>
                <c:pt idx="37">
                  <c:v>937.59700000000009</c:v>
                </c:pt>
                <c:pt idx="38">
                  <c:v>970.67199999999991</c:v>
                </c:pt>
                <c:pt idx="39">
                  <c:v>1010.6179999999999</c:v>
                </c:pt>
                <c:pt idx="40">
                  <c:v>1047.2170000000001</c:v>
                </c:pt>
                <c:pt idx="41">
                  <c:v>1083.636</c:v>
                </c:pt>
                <c:pt idx="42">
                  <c:v>1119.875</c:v>
                </c:pt>
                <c:pt idx="43">
                  <c:v>1159.1999999999998</c:v>
                </c:pt>
                <c:pt idx="44">
                  <c:v>1195.05</c:v>
                </c:pt>
                <c:pt idx="45">
                  <c:v>1233.6030000000001</c:v>
                </c:pt>
                <c:pt idx="46">
                  <c:v>1271.8920000000001</c:v>
                </c:pt>
                <c:pt idx="47">
                  <c:v>1306.098</c:v>
                </c:pt>
                <c:pt idx="48">
                  <c:v>1344.2239999999999</c:v>
                </c:pt>
                <c:pt idx="49">
                  <c:v>1381.7440000000001</c:v>
                </c:pt>
                <c:pt idx="50">
                  <c:v>1419</c:v>
                </c:pt>
                <c:pt idx="51">
                  <c:v>1455.992</c:v>
                </c:pt>
                <c:pt idx="52">
                  <c:v>1492.72</c:v>
                </c:pt>
                <c:pt idx="53">
                  <c:v>1529.184</c:v>
                </c:pt>
                <c:pt idx="54">
                  <c:v>1564.546</c:v>
                </c:pt>
                <c:pt idx="55">
                  <c:v>1600.4599999999998</c:v>
                </c:pt>
                <c:pt idx="56">
                  <c:v>1636.1100000000001</c:v>
                </c:pt>
                <c:pt idx="57">
                  <c:v>1673.835</c:v>
                </c:pt>
                <c:pt idx="58">
                  <c:v>1711.6650000000002</c:v>
                </c:pt>
                <c:pt idx="59">
                  <c:v>1745.0160000000001</c:v>
                </c:pt>
                <c:pt idx="60">
                  <c:v>1776.576</c:v>
                </c:pt>
                <c:pt idx="61">
                  <c:v>1812.8670000000002</c:v>
                </c:pt>
                <c:pt idx="62">
                  <c:v>1845.6899999999998</c:v>
                </c:pt>
                <c:pt idx="63">
                  <c:v>1879.722</c:v>
                </c:pt>
                <c:pt idx="64">
                  <c:v>1913.3220000000001</c:v>
                </c:pt>
                <c:pt idx="65">
                  <c:v>1942.925</c:v>
                </c:pt>
                <c:pt idx="66">
                  <c:v>1976.2360000000001</c:v>
                </c:pt>
                <c:pt idx="67">
                  <c:v>2010.39</c:v>
                </c:pt>
                <c:pt idx="68">
                  <c:v>2036.9860000000001</c:v>
                </c:pt>
                <c:pt idx="69">
                  <c:v>2065.4189999999999</c:v>
                </c:pt>
                <c:pt idx="70">
                  <c:v>2092.6949999999997</c:v>
                </c:pt>
                <c:pt idx="71">
                  <c:v>2118.424</c:v>
                </c:pt>
                <c:pt idx="72">
                  <c:v>2146.1480000000001</c:v>
                </c:pt>
                <c:pt idx="73">
                  <c:v>2164.48</c:v>
                </c:pt>
                <c:pt idx="74">
                  <c:v>2188.1120000000001</c:v>
                </c:pt>
                <c:pt idx="75">
                  <c:v>2206.4719999999998</c:v>
                </c:pt>
                <c:pt idx="76">
                  <c:v>2222.6880000000001</c:v>
                </c:pt>
                <c:pt idx="77">
                  <c:v>2236</c:v>
                </c:pt>
                <c:pt idx="78">
                  <c:v>2241.4</c:v>
                </c:pt>
                <c:pt idx="79">
                  <c:v>2245.2369999999996</c:v>
                </c:pt>
                <c:pt idx="80">
                  <c:v>2234.9879999999998</c:v>
                </c:pt>
                <c:pt idx="81">
                  <c:v>2207.2640000000001</c:v>
                </c:pt>
                <c:pt idx="82">
                  <c:v>2153.375</c:v>
                </c:pt>
                <c:pt idx="83">
                  <c:v>2043.2279999999998</c:v>
                </c:pt>
                <c:pt idx="84">
                  <c:v>1817.97</c:v>
                </c:pt>
                <c:pt idx="85">
                  <c:v>1466.8570000000002</c:v>
                </c:pt>
                <c:pt idx="86">
                  <c:v>1051.7370000000001</c:v>
                </c:pt>
                <c:pt idx="87">
                  <c:v>607.27800000000002</c:v>
                </c:pt>
                <c:pt idx="88">
                  <c:v>261.92700000000002</c:v>
                </c:pt>
                <c:pt idx="89">
                  <c:v>136.80000000000001</c:v>
                </c:pt>
                <c:pt idx="90">
                  <c:v>91.885000000000005</c:v>
                </c:pt>
                <c:pt idx="91">
                  <c:v>63.279000000000003</c:v>
                </c:pt>
                <c:pt idx="92">
                  <c:v>58.472999999999999</c:v>
                </c:pt>
                <c:pt idx="93">
                  <c:v>58.472999999999999</c:v>
                </c:pt>
                <c:pt idx="94">
                  <c:v>58.472999999999999</c:v>
                </c:pt>
                <c:pt idx="95">
                  <c:v>58.472999999999999</c:v>
                </c:pt>
                <c:pt idx="96">
                  <c:v>56.07</c:v>
                </c:pt>
                <c:pt idx="97">
                  <c:v>56.07</c:v>
                </c:pt>
                <c:pt idx="98">
                  <c:v>56.07</c:v>
                </c:pt>
                <c:pt idx="99">
                  <c:v>0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'STC計算（1～4ST)'!$A$123</c:f>
              <c:strCache>
                <c:ptCount val="1"/>
                <c:pt idx="0">
                  <c:v>【実測】ストリング２　P-V</c:v>
                </c:pt>
              </c:strCache>
            </c:strRef>
          </c:tx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Ref>
              <c:f>'DATA（1～4ST）'!$G$7:$G$106</c:f>
              <c:numCache>
                <c:formatCode>General</c:formatCode>
                <c:ptCount val="100"/>
                <c:pt idx="0">
                  <c:v>407.9</c:v>
                </c:pt>
                <c:pt idx="1">
                  <c:v>407.9</c:v>
                </c:pt>
                <c:pt idx="2">
                  <c:v>407</c:v>
                </c:pt>
                <c:pt idx="3">
                  <c:v>406.7</c:v>
                </c:pt>
                <c:pt idx="4">
                  <c:v>406.7</c:v>
                </c:pt>
                <c:pt idx="5">
                  <c:v>406.7</c:v>
                </c:pt>
                <c:pt idx="6">
                  <c:v>406.4</c:v>
                </c:pt>
                <c:pt idx="7">
                  <c:v>406.1</c:v>
                </c:pt>
                <c:pt idx="8">
                  <c:v>405.8</c:v>
                </c:pt>
                <c:pt idx="9">
                  <c:v>405.6</c:v>
                </c:pt>
                <c:pt idx="10">
                  <c:v>405.3</c:v>
                </c:pt>
                <c:pt idx="11">
                  <c:v>404.7</c:v>
                </c:pt>
                <c:pt idx="12">
                  <c:v>404.4</c:v>
                </c:pt>
                <c:pt idx="13">
                  <c:v>404.4</c:v>
                </c:pt>
                <c:pt idx="14">
                  <c:v>403.5</c:v>
                </c:pt>
                <c:pt idx="15">
                  <c:v>403.2</c:v>
                </c:pt>
                <c:pt idx="16">
                  <c:v>402.9</c:v>
                </c:pt>
                <c:pt idx="17">
                  <c:v>402.3</c:v>
                </c:pt>
                <c:pt idx="18">
                  <c:v>402</c:v>
                </c:pt>
                <c:pt idx="19">
                  <c:v>401.1</c:v>
                </c:pt>
                <c:pt idx="20">
                  <c:v>400.8</c:v>
                </c:pt>
                <c:pt idx="21">
                  <c:v>400.2</c:v>
                </c:pt>
                <c:pt idx="22">
                  <c:v>399.6</c:v>
                </c:pt>
                <c:pt idx="23">
                  <c:v>398.8</c:v>
                </c:pt>
                <c:pt idx="24">
                  <c:v>398.2</c:v>
                </c:pt>
                <c:pt idx="25">
                  <c:v>397.6</c:v>
                </c:pt>
                <c:pt idx="26">
                  <c:v>397</c:v>
                </c:pt>
                <c:pt idx="27">
                  <c:v>396.4</c:v>
                </c:pt>
                <c:pt idx="28">
                  <c:v>395.5</c:v>
                </c:pt>
                <c:pt idx="29">
                  <c:v>394.9</c:v>
                </c:pt>
                <c:pt idx="30">
                  <c:v>394</c:v>
                </c:pt>
                <c:pt idx="31">
                  <c:v>393.2</c:v>
                </c:pt>
                <c:pt idx="32">
                  <c:v>392.6</c:v>
                </c:pt>
                <c:pt idx="33">
                  <c:v>391.7</c:v>
                </c:pt>
                <c:pt idx="34">
                  <c:v>390.8</c:v>
                </c:pt>
                <c:pt idx="35">
                  <c:v>389.9</c:v>
                </c:pt>
                <c:pt idx="36">
                  <c:v>389</c:v>
                </c:pt>
                <c:pt idx="37">
                  <c:v>388.1</c:v>
                </c:pt>
                <c:pt idx="38">
                  <c:v>387.2</c:v>
                </c:pt>
                <c:pt idx="39">
                  <c:v>386.4</c:v>
                </c:pt>
                <c:pt idx="40">
                  <c:v>385.2</c:v>
                </c:pt>
                <c:pt idx="41">
                  <c:v>384.3</c:v>
                </c:pt>
                <c:pt idx="42">
                  <c:v>383.4</c:v>
                </c:pt>
                <c:pt idx="43">
                  <c:v>382.5</c:v>
                </c:pt>
                <c:pt idx="44">
                  <c:v>381.3</c:v>
                </c:pt>
                <c:pt idx="45">
                  <c:v>380.2</c:v>
                </c:pt>
                <c:pt idx="46">
                  <c:v>379.3</c:v>
                </c:pt>
                <c:pt idx="47">
                  <c:v>378.1</c:v>
                </c:pt>
                <c:pt idx="48">
                  <c:v>377</c:v>
                </c:pt>
                <c:pt idx="49">
                  <c:v>376</c:v>
                </c:pt>
                <c:pt idx="50">
                  <c:v>374.8</c:v>
                </c:pt>
                <c:pt idx="51">
                  <c:v>373.4</c:v>
                </c:pt>
                <c:pt idx="52">
                  <c:v>372.2</c:v>
                </c:pt>
                <c:pt idx="53">
                  <c:v>371.3</c:v>
                </c:pt>
                <c:pt idx="54">
                  <c:v>369.8</c:v>
                </c:pt>
                <c:pt idx="55">
                  <c:v>368.4</c:v>
                </c:pt>
                <c:pt idx="56">
                  <c:v>367.2</c:v>
                </c:pt>
                <c:pt idx="57">
                  <c:v>365.7</c:v>
                </c:pt>
                <c:pt idx="58">
                  <c:v>364.5</c:v>
                </c:pt>
                <c:pt idx="59">
                  <c:v>363</c:v>
                </c:pt>
                <c:pt idx="60">
                  <c:v>361.6</c:v>
                </c:pt>
                <c:pt idx="61">
                  <c:v>359.8</c:v>
                </c:pt>
                <c:pt idx="62">
                  <c:v>358.3</c:v>
                </c:pt>
                <c:pt idx="63">
                  <c:v>356.5</c:v>
                </c:pt>
                <c:pt idx="64">
                  <c:v>354.8</c:v>
                </c:pt>
                <c:pt idx="65">
                  <c:v>353.3</c:v>
                </c:pt>
                <c:pt idx="66">
                  <c:v>351.2</c:v>
                </c:pt>
                <c:pt idx="67">
                  <c:v>349.5</c:v>
                </c:pt>
                <c:pt idx="68">
                  <c:v>347.7</c:v>
                </c:pt>
                <c:pt idx="69">
                  <c:v>345.3</c:v>
                </c:pt>
                <c:pt idx="70">
                  <c:v>343</c:v>
                </c:pt>
                <c:pt idx="71">
                  <c:v>340.9</c:v>
                </c:pt>
                <c:pt idx="72">
                  <c:v>338.5</c:v>
                </c:pt>
                <c:pt idx="73">
                  <c:v>335.9</c:v>
                </c:pt>
                <c:pt idx="74">
                  <c:v>332.9</c:v>
                </c:pt>
                <c:pt idx="75">
                  <c:v>330</c:v>
                </c:pt>
                <c:pt idx="76">
                  <c:v>326.39999999999998</c:v>
                </c:pt>
                <c:pt idx="77">
                  <c:v>322.89999999999998</c:v>
                </c:pt>
                <c:pt idx="78">
                  <c:v>318.8</c:v>
                </c:pt>
                <c:pt idx="79">
                  <c:v>314</c:v>
                </c:pt>
                <c:pt idx="80">
                  <c:v>308.7</c:v>
                </c:pt>
                <c:pt idx="81">
                  <c:v>301.3</c:v>
                </c:pt>
                <c:pt idx="82">
                  <c:v>291.89999999999998</c:v>
                </c:pt>
                <c:pt idx="83">
                  <c:v>278.60000000000002</c:v>
                </c:pt>
                <c:pt idx="84">
                  <c:v>255</c:v>
                </c:pt>
                <c:pt idx="85">
                  <c:v>217.8</c:v>
                </c:pt>
                <c:pt idx="86">
                  <c:v>162.30000000000001</c:v>
                </c:pt>
                <c:pt idx="87">
                  <c:v>97.3</c:v>
                </c:pt>
                <c:pt idx="88">
                  <c:v>45.1</c:v>
                </c:pt>
                <c:pt idx="89">
                  <c:v>21.5</c:v>
                </c:pt>
                <c:pt idx="90">
                  <c:v>12.9</c:v>
                </c:pt>
                <c:pt idx="91">
                  <c:v>9.4</c:v>
                </c:pt>
                <c:pt idx="92">
                  <c:v>7.3</c:v>
                </c:pt>
                <c:pt idx="93">
                  <c:v>7.3</c:v>
                </c:pt>
                <c:pt idx="94">
                  <c:v>7.3</c:v>
                </c:pt>
                <c:pt idx="95">
                  <c:v>7.3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0</c:v>
                </c:pt>
              </c:numCache>
            </c:numRef>
          </c:xVal>
          <c:yVal>
            <c:numRef>
              <c:f>'STC計算（1～4ST)'!$N$7:$N$106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48.839999999999996</c:v>
                </c:pt>
                <c:pt idx="3">
                  <c:v>56.938000000000002</c:v>
                </c:pt>
                <c:pt idx="4">
                  <c:v>65.072000000000003</c:v>
                </c:pt>
                <c:pt idx="5">
                  <c:v>77.272999999999996</c:v>
                </c:pt>
                <c:pt idx="6">
                  <c:v>89.408000000000001</c:v>
                </c:pt>
                <c:pt idx="7">
                  <c:v>101.52500000000001</c:v>
                </c:pt>
                <c:pt idx="8">
                  <c:v>117.682</c:v>
                </c:pt>
                <c:pt idx="9">
                  <c:v>133.84800000000001</c:v>
                </c:pt>
                <c:pt idx="10">
                  <c:v>149.96100000000001</c:v>
                </c:pt>
                <c:pt idx="11">
                  <c:v>165.92699999999999</c:v>
                </c:pt>
                <c:pt idx="12">
                  <c:v>186.024</c:v>
                </c:pt>
                <c:pt idx="13">
                  <c:v>206.244</c:v>
                </c:pt>
                <c:pt idx="14">
                  <c:v>225.96</c:v>
                </c:pt>
                <c:pt idx="15">
                  <c:v>245.952</c:v>
                </c:pt>
                <c:pt idx="16">
                  <c:v>273.97199999999998</c:v>
                </c:pt>
                <c:pt idx="17">
                  <c:v>293.67899999999997</c:v>
                </c:pt>
                <c:pt idx="18">
                  <c:v>321.60000000000002</c:v>
                </c:pt>
                <c:pt idx="19">
                  <c:v>348.95699999999999</c:v>
                </c:pt>
                <c:pt idx="20">
                  <c:v>372.74400000000003</c:v>
                </c:pt>
                <c:pt idx="21">
                  <c:v>400.2</c:v>
                </c:pt>
                <c:pt idx="22">
                  <c:v>431.56800000000004</c:v>
                </c:pt>
                <c:pt idx="23">
                  <c:v>458.62</c:v>
                </c:pt>
                <c:pt idx="24">
                  <c:v>489.786</c:v>
                </c:pt>
                <c:pt idx="25">
                  <c:v>520.85599999999999</c:v>
                </c:pt>
                <c:pt idx="26">
                  <c:v>551.82999999999993</c:v>
                </c:pt>
                <c:pt idx="27">
                  <c:v>582.70799999999997</c:v>
                </c:pt>
                <c:pt idx="28">
                  <c:v>616.98</c:v>
                </c:pt>
                <c:pt idx="29">
                  <c:v>647.63599999999997</c:v>
                </c:pt>
                <c:pt idx="30">
                  <c:v>681.62</c:v>
                </c:pt>
                <c:pt idx="31">
                  <c:v>719.55600000000004</c:v>
                </c:pt>
                <c:pt idx="32">
                  <c:v>749.86599999999999</c:v>
                </c:pt>
                <c:pt idx="33">
                  <c:v>787.31699999999989</c:v>
                </c:pt>
                <c:pt idx="34">
                  <c:v>824.58799999999997</c:v>
                </c:pt>
                <c:pt idx="35">
                  <c:v>857.78</c:v>
                </c:pt>
                <c:pt idx="36">
                  <c:v>890.81000000000006</c:v>
                </c:pt>
                <c:pt idx="37">
                  <c:v>927.55900000000008</c:v>
                </c:pt>
                <c:pt idx="38">
                  <c:v>964.12800000000004</c:v>
                </c:pt>
                <c:pt idx="39">
                  <c:v>1000.7759999999998</c:v>
                </c:pt>
                <c:pt idx="40">
                  <c:v>1040.04</c:v>
                </c:pt>
                <c:pt idx="41">
                  <c:v>1072.1970000000001</c:v>
                </c:pt>
                <c:pt idx="42">
                  <c:v>1111.8599999999999</c:v>
                </c:pt>
                <c:pt idx="43">
                  <c:v>1151.3249999999998</c:v>
                </c:pt>
                <c:pt idx="44">
                  <c:v>1182.03</c:v>
                </c:pt>
                <c:pt idx="45">
                  <c:v>1220.442</c:v>
                </c:pt>
                <c:pt idx="46">
                  <c:v>1259.2760000000001</c:v>
                </c:pt>
                <c:pt idx="47">
                  <c:v>1293.1020000000001</c:v>
                </c:pt>
                <c:pt idx="48">
                  <c:v>1368.51</c:v>
                </c:pt>
                <c:pt idx="49">
                  <c:v>1368.64</c:v>
                </c:pt>
                <c:pt idx="50">
                  <c:v>1405.5</c:v>
                </c:pt>
                <c:pt idx="51">
                  <c:v>1441.3239999999998</c:v>
                </c:pt>
                <c:pt idx="52">
                  <c:v>1481.356</c:v>
                </c:pt>
                <c:pt idx="53">
                  <c:v>1514.904</c:v>
                </c:pt>
                <c:pt idx="54">
                  <c:v>1549.4620000000002</c:v>
                </c:pt>
                <c:pt idx="55">
                  <c:v>1587.8039999999999</c:v>
                </c:pt>
                <c:pt idx="56">
                  <c:v>1623.0239999999999</c:v>
                </c:pt>
                <c:pt idx="57">
                  <c:v>1656.6210000000001</c:v>
                </c:pt>
                <c:pt idx="58">
                  <c:v>1694.9250000000002</c:v>
                </c:pt>
                <c:pt idx="59">
                  <c:v>1727.8799999999999</c:v>
                </c:pt>
                <c:pt idx="60">
                  <c:v>1764.6080000000002</c:v>
                </c:pt>
                <c:pt idx="61">
                  <c:v>1795.402</c:v>
                </c:pt>
                <c:pt idx="62">
                  <c:v>1830.9130000000002</c:v>
                </c:pt>
                <c:pt idx="63">
                  <c:v>1864.4950000000001</c:v>
                </c:pt>
                <c:pt idx="64">
                  <c:v>1898.1799999999998</c:v>
                </c:pt>
                <c:pt idx="65">
                  <c:v>1929.018</c:v>
                </c:pt>
                <c:pt idx="66">
                  <c:v>1959.6959999999999</c:v>
                </c:pt>
                <c:pt idx="67">
                  <c:v>1992.15</c:v>
                </c:pt>
                <c:pt idx="68">
                  <c:v>2020.1369999999997</c:v>
                </c:pt>
                <c:pt idx="69">
                  <c:v>2047.6289999999999</c:v>
                </c:pt>
                <c:pt idx="70">
                  <c:v>2075.15</c:v>
                </c:pt>
                <c:pt idx="71">
                  <c:v>2099.944</c:v>
                </c:pt>
                <c:pt idx="72">
                  <c:v>2129.165</c:v>
                </c:pt>
                <c:pt idx="73">
                  <c:v>2153.1189999999997</c:v>
                </c:pt>
                <c:pt idx="74">
                  <c:v>2170.5079999999998</c:v>
                </c:pt>
                <c:pt idx="75">
                  <c:v>2194.5</c:v>
                </c:pt>
                <c:pt idx="76">
                  <c:v>2209.7279999999996</c:v>
                </c:pt>
                <c:pt idx="77">
                  <c:v>2224.7809999999999</c:v>
                </c:pt>
                <c:pt idx="78">
                  <c:v>2234.788</c:v>
                </c:pt>
                <c:pt idx="79">
                  <c:v>2238.8200000000002</c:v>
                </c:pt>
                <c:pt idx="80">
                  <c:v>2238.0749999999998</c:v>
                </c:pt>
                <c:pt idx="81">
                  <c:v>2220.5810000000001</c:v>
                </c:pt>
                <c:pt idx="82">
                  <c:v>2186.3309999999997</c:v>
                </c:pt>
                <c:pt idx="83">
                  <c:v>2117.36</c:v>
                </c:pt>
                <c:pt idx="84">
                  <c:v>1968.6</c:v>
                </c:pt>
                <c:pt idx="85">
                  <c:v>1701.018</c:v>
                </c:pt>
                <c:pt idx="86">
                  <c:v>1280.547</c:v>
                </c:pt>
                <c:pt idx="87">
                  <c:v>777.42700000000002</c:v>
                </c:pt>
                <c:pt idx="88">
                  <c:v>363.05500000000006</c:v>
                </c:pt>
                <c:pt idx="89">
                  <c:v>173.29000000000002</c:v>
                </c:pt>
                <c:pt idx="90">
                  <c:v>103.84500000000001</c:v>
                </c:pt>
                <c:pt idx="91">
                  <c:v>75.76400000000001</c:v>
                </c:pt>
                <c:pt idx="92">
                  <c:v>58.838000000000001</c:v>
                </c:pt>
                <c:pt idx="93">
                  <c:v>58.838000000000001</c:v>
                </c:pt>
                <c:pt idx="94">
                  <c:v>58.838000000000001</c:v>
                </c:pt>
                <c:pt idx="95">
                  <c:v>58.838000000000001</c:v>
                </c:pt>
                <c:pt idx="96">
                  <c:v>56.42</c:v>
                </c:pt>
                <c:pt idx="97">
                  <c:v>56.42</c:v>
                </c:pt>
                <c:pt idx="98">
                  <c:v>56.42</c:v>
                </c:pt>
                <c:pt idx="99">
                  <c:v>0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'STC計算（1～4ST)'!$A$124</c:f>
              <c:strCache>
                <c:ptCount val="1"/>
                <c:pt idx="0">
                  <c:v>【実測】ストリング３　P-V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'DATA（1～4ST）'!$K$7:$K$106</c:f>
              <c:numCache>
                <c:formatCode>General</c:formatCode>
                <c:ptCount val="100"/>
                <c:pt idx="0">
                  <c:v>409.1</c:v>
                </c:pt>
                <c:pt idx="1">
                  <c:v>409.1</c:v>
                </c:pt>
                <c:pt idx="2">
                  <c:v>407.9</c:v>
                </c:pt>
                <c:pt idx="3">
                  <c:v>407.9</c:v>
                </c:pt>
                <c:pt idx="4">
                  <c:v>407.6</c:v>
                </c:pt>
                <c:pt idx="5">
                  <c:v>407.6</c:v>
                </c:pt>
                <c:pt idx="6">
                  <c:v>407.3</c:v>
                </c:pt>
                <c:pt idx="7">
                  <c:v>407</c:v>
                </c:pt>
                <c:pt idx="8">
                  <c:v>406.7</c:v>
                </c:pt>
                <c:pt idx="9">
                  <c:v>406.4</c:v>
                </c:pt>
                <c:pt idx="10">
                  <c:v>406.1</c:v>
                </c:pt>
                <c:pt idx="11">
                  <c:v>405.8</c:v>
                </c:pt>
                <c:pt idx="12">
                  <c:v>405.6</c:v>
                </c:pt>
                <c:pt idx="13">
                  <c:v>405</c:v>
                </c:pt>
                <c:pt idx="14">
                  <c:v>404.7</c:v>
                </c:pt>
                <c:pt idx="15">
                  <c:v>404.4</c:v>
                </c:pt>
                <c:pt idx="16">
                  <c:v>403.8</c:v>
                </c:pt>
                <c:pt idx="17">
                  <c:v>403.2</c:v>
                </c:pt>
                <c:pt idx="18">
                  <c:v>402.6</c:v>
                </c:pt>
                <c:pt idx="19">
                  <c:v>402</c:v>
                </c:pt>
                <c:pt idx="20">
                  <c:v>401.4</c:v>
                </c:pt>
                <c:pt idx="21">
                  <c:v>400.8</c:v>
                </c:pt>
                <c:pt idx="22">
                  <c:v>400.2</c:v>
                </c:pt>
                <c:pt idx="23">
                  <c:v>399.6</c:v>
                </c:pt>
                <c:pt idx="24">
                  <c:v>399.1</c:v>
                </c:pt>
                <c:pt idx="25">
                  <c:v>398.2</c:v>
                </c:pt>
                <c:pt idx="26">
                  <c:v>397.9</c:v>
                </c:pt>
                <c:pt idx="27">
                  <c:v>397</c:v>
                </c:pt>
                <c:pt idx="28">
                  <c:v>396.1</c:v>
                </c:pt>
                <c:pt idx="29">
                  <c:v>395.5</c:v>
                </c:pt>
                <c:pt idx="30">
                  <c:v>394.6</c:v>
                </c:pt>
                <c:pt idx="31">
                  <c:v>393.7</c:v>
                </c:pt>
                <c:pt idx="32">
                  <c:v>393.2</c:v>
                </c:pt>
                <c:pt idx="33">
                  <c:v>392.3</c:v>
                </c:pt>
                <c:pt idx="34">
                  <c:v>391.4</c:v>
                </c:pt>
                <c:pt idx="35">
                  <c:v>390.5</c:v>
                </c:pt>
                <c:pt idx="36">
                  <c:v>389.6</c:v>
                </c:pt>
                <c:pt idx="37">
                  <c:v>388.7</c:v>
                </c:pt>
                <c:pt idx="38">
                  <c:v>388.1</c:v>
                </c:pt>
                <c:pt idx="39">
                  <c:v>387</c:v>
                </c:pt>
                <c:pt idx="40">
                  <c:v>386.1</c:v>
                </c:pt>
                <c:pt idx="41">
                  <c:v>384.9</c:v>
                </c:pt>
                <c:pt idx="42">
                  <c:v>384</c:v>
                </c:pt>
                <c:pt idx="43">
                  <c:v>383.1</c:v>
                </c:pt>
                <c:pt idx="44">
                  <c:v>381.9</c:v>
                </c:pt>
                <c:pt idx="45">
                  <c:v>380.8</c:v>
                </c:pt>
                <c:pt idx="46">
                  <c:v>379.6</c:v>
                </c:pt>
                <c:pt idx="47">
                  <c:v>378.7</c:v>
                </c:pt>
                <c:pt idx="48">
                  <c:v>376.3</c:v>
                </c:pt>
                <c:pt idx="49">
                  <c:v>376.3</c:v>
                </c:pt>
                <c:pt idx="50">
                  <c:v>375.4</c:v>
                </c:pt>
                <c:pt idx="51">
                  <c:v>374</c:v>
                </c:pt>
                <c:pt idx="52">
                  <c:v>372.8</c:v>
                </c:pt>
                <c:pt idx="53">
                  <c:v>371.6</c:v>
                </c:pt>
                <c:pt idx="54">
                  <c:v>370.1</c:v>
                </c:pt>
                <c:pt idx="55">
                  <c:v>368.9</c:v>
                </c:pt>
                <c:pt idx="56">
                  <c:v>367.8</c:v>
                </c:pt>
                <c:pt idx="57">
                  <c:v>366</c:v>
                </c:pt>
                <c:pt idx="58">
                  <c:v>364.6</c:v>
                </c:pt>
                <c:pt idx="59">
                  <c:v>363.3</c:v>
                </c:pt>
                <c:pt idx="60">
                  <c:v>361.6</c:v>
                </c:pt>
                <c:pt idx="61">
                  <c:v>360.1</c:v>
                </c:pt>
                <c:pt idx="62">
                  <c:v>358.6</c:v>
                </c:pt>
                <c:pt idx="63">
                  <c:v>356.5</c:v>
                </c:pt>
                <c:pt idx="64">
                  <c:v>354.8</c:v>
                </c:pt>
                <c:pt idx="65">
                  <c:v>353.3</c:v>
                </c:pt>
                <c:pt idx="66">
                  <c:v>351.2</c:v>
                </c:pt>
                <c:pt idx="67">
                  <c:v>349.5</c:v>
                </c:pt>
                <c:pt idx="68">
                  <c:v>347.4</c:v>
                </c:pt>
                <c:pt idx="69">
                  <c:v>345</c:v>
                </c:pt>
                <c:pt idx="70">
                  <c:v>342.7</c:v>
                </c:pt>
                <c:pt idx="71">
                  <c:v>340.6</c:v>
                </c:pt>
                <c:pt idx="72">
                  <c:v>337.9</c:v>
                </c:pt>
                <c:pt idx="73">
                  <c:v>335</c:v>
                </c:pt>
                <c:pt idx="74">
                  <c:v>332.3</c:v>
                </c:pt>
                <c:pt idx="75">
                  <c:v>328.8</c:v>
                </c:pt>
                <c:pt idx="76">
                  <c:v>325.3</c:v>
                </c:pt>
                <c:pt idx="77">
                  <c:v>321.39999999999998</c:v>
                </c:pt>
                <c:pt idx="78">
                  <c:v>316.7</c:v>
                </c:pt>
                <c:pt idx="79">
                  <c:v>311.39999999999998</c:v>
                </c:pt>
                <c:pt idx="80">
                  <c:v>305.2</c:v>
                </c:pt>
                <c:pt idx="81">
                  <c:v>296.89999999999998</c:v>
                </c:pt>
                <c:pt idx="82">
                  <c:v>285.10000000000002</c:v>
                </c:pt>
                <c:pt idx="83">
                  <c:v>267.10000000000002</c:v>
                </c:pt>
                <c:pt idx="84">
                  <c:v>237</c:v>
                </c:pt>
                <c:pt idx="85">
                  <c:v>187.7</c:v>
                </c:pt>
                <c:pt idx="86">
                  <c:v>126.9</c:v>
                </c:pt>
                <c:pt idx="87">
                  <c:v>64.599999999999994</c:v>
                </c:pt>
                <c:pt idx="88">
                  <c:v>28.6</c:v>
                </c:pt>
                <c:pt idx="89">
                  <c:v>15.6</c:v>
                </c:pt>
                <c:pt idx="90">
                  <c:v>10.9</c:v>
                </c:pt>
                <c:pt idx="91">
                  <c:v>7.6</c:v>
                </c:pt>
                <c:pt idx="92">
                  <c:v>7.3</c:v>
                </c:pt>
                <c:pt idx="93">
                  <c:v>7.3</c:v>
                </c:pt>
                <c:pt idx="94">
                  <c:v>7.3</c:v>
                </c:pt>
                <c:pt idx="95">
                  <c:v>7.3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0</c:v>
                </c:pt>
              </c:numCache>
            </c:numRef>
          </c:xVal>
          <c:yVal>
            <c:numRef>
              <c:f>'STC計算（1～4ST)'!$O$7:$O$106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48.947999999999993</c:v>
                </c:pt>
                <c:pt idx="3">
                  <c:v>57.106000000000002</c:v>
                </c:pt>
                <c:pt idx="4">
                  <c:v>69.292000000000016</c:v>
                </c:pt>
                <c:pt idx="5">
                  <c:v>77.444000000000003</c:v>
                </c:pt>
                <c:pt idx="6">
                  <c:v>89.606000000000009</c:v>
                </c:pt>
                <c:pt idx="7">
                  <c:v>101.75</c:v>
                </c:pt>
                <c:pt idx="8">
                  <c:v>117.94299999999998</c:v>
                </c:pt>
                <c:pt idx="9">
                  <c:v>134.11199999999999</c:v>
                </c:pt>
                <c:pt idx="10">
                  <c:v>150.25700000000001</c:v>
                </c:pt>
                <c:pt idx="11">
                  <c:v>166.37799999999999</c:v>
                </c:pt>
                <c:pt idx="12">
                  <c:v>186.57600000000002</c:v>
                </c:pt>
                <c:pt idx="13">
                  <c:v>206.55</c:v>
                </c:pt>
                <c:pt idx="14">
                  <c:v>226.63200000000001</c:v>
                </c:pt>
                <c:pt idx="15">
                  <c:v>250.72799999999998</c:v>
                </c:pt>
                <c:pt idx="16">
                  <c:v>274.584</c:v>
                </c:pt>
                <c:pt idx="17">
                  <c:v>298.36799999999999</c:v>
                </c:pt>
                <c:pt idx="18">
                  <c:v>322.08000000000004</c:v>
                </c:pt>
                <c:pt idx="19">
                  <c:v>349.74</c:v>
                </c:pt>
                <c:pt idx="20">
                  <c:v>377.31599999999997</c:v>
                </c:pt>
                <c:pt idx="21">
                  <c:v>404.80799999999999</c:v>
                </c:pt>
                <c:pt idx="22">
                  <c:v>432.21600000000001</c:v>
                </c:pt>
                <c:pt idx="23">
                  <c:v>463.536</c:v>
                </c:pt>
                <c:pt idx="24">
                  <c:v>494.88400000000001</c:v>
                </c:pt>
                <c:pt idx="25">
                  <c:v>521.64200000000005</c:v>
                </c:pt>
                <c:pt idx="26">
                  <c:v>553.0809999999999</c:v>
                </c:pt>
                <c:pt idx="27">
                  <c:v>587.55999999999995</c:v>
                </c:pt>
                <c:pt idx="28">
                  <c:v>621.87700000000007</c:v>
                </c:pt>
                <c:pt idx="29">
                  <c:v>652.57499999999993</c:v>
                </c:pt>
                <c:pt idx="30">
                  <c:v>686.60400000000004</c:v>
                </c:pt>
                <c:pt idx="31">
                  <c:v>720.471</c:v>
                </c:pt>
                <c:pt idx="32">
                  <c:v>754.94399999999996</c:v>
                </c:pt>
                <c:pt idx="33">
                  <c:v>788.52299999999991</c:v>
                </c:pt>
                <c:pt idx="34">
                  <c:v>825.85399999999993</c:v>
                </c:pt>
                <c:pt idx="35">
                  <c:v>859.1</c:v>
                </c:pt>
                <c:pt idx="36">
                  <c:v>896.07999999999993</c:v>
                </c:pt>
                <c:pt idx="37">
                  <c:v>932.87999999999988</c:v>
                </c:pt>
                <c:pt idx="38">
                  <c:v>966.36900000000014</c:v>
                </c:pt>
                <c:pt idx="39">
                  <c:v>1006.2</c:v>
                </c:pt>
                <c:pt idx="40">
                  <c:v>1042.47</c:v>
                </c:pt>
                <c:pt idx="41">
                  <c:v>1077.7199999999998</c:v>
                </c:pt>
                <c:pt idx="42">
                  <c:v>1113.5999999999999</c:v>
                </c:pt>
                <c:pt idx="43">
                  <c:v>1153.1310000000001</c:v>
                </c:pt>
                <c:pt idx="44">
                  <c:v>1187.7089999999998</c:v>
                </c:pt>
                <c:pt idx="45">
                  <c:v>1226.1760000000002</c:v>
                </c:pt>
                <c:pt idx="46">
                  <c:v>1264.0680000000002</c:v>
                </c:pt>
                <c:pt idx="47">
                  <c:v>1298.941</c:v>
                </c:pt>
                <c:pt idx="48">
                  <c:v>1365.9690000000001</c:v>
                </c:pt>
                <c:pt idx="49">
                  <c:v>1373.4950000000001</c:v>
                </c:pt>
                <c:pt idx="50">
                  <c:v>1407.75</c:v>
                </c:pt>
                <c:pt idx="51">
                  <c:v>1447.38</c:v>
                </c:pt>
                <c:pt idx="52">
                  <c:v>1483.7440000000001</c:v>
                </c:pt>
                <c:pt idx="53">
                  <c:v>1519.8440000000001</c:v>
                </c:pt>
                <c:pt idx="54">
                  <c:v>1554.42</c:v>
                </c:pt>
                <c:pt idx="55">
                  <c:v>1593.6479999999999</c:v>
                </c:pt>
                <c:pt idx="56">
                  <c:v>1625.6759999999999</c:v>
                </c:pt>
                <c:pt idx="57">
                  <c:v>1661.64</c:v>
                </c:pt>
                <c:pt idx="58">
                  <c:v>1724.5580000000002</c:v>
                </c:pt>
                <c:pt idx="59">
                  <c:v>1732.9409999999998</c:v>
                </c:pt>
                <c:pt idx="60">
                  <c:v>1764.6080000000002</c:v>
                </c:pt>
                <c:pt idx="61">
                  <c:v>1800.5</c:v>
                </c:pt>
                <c:pt idx="62">
                  <c:v>1832.4460000000001</c:v>
                </c:pt>
                <c:pt idx="63">
                  <c:v>1864.4950000000001</c:v>
                </c:pt>
                <c:pt idx="64">
                  <c:v>1898.1799999999998</c:v>
                </c:pt>
                <c:pt idx="65">
                  <c:v>1929.018</c:v>
                </c:pt>
                <c:pt idx="66">
                  <c:v>1959.6959999999999</c:v>
                </c:pt>
                <c:pt idx="67">
                  <c:v>1992.15</c:v>
                </c:pt>
                <c:pt idx="68">
                  <c:v>2021.8679999999999</c:v>
                </c:pt>
                <c:pt idx="69">
                  <c:v>2049.3000000000002</c:v>
                </c:pt>
                <c:pt idx="70">
                  <c:v>2076.7619999999997</c:v>
                </c:pt>
                <c:pt idx="71">
                  <c:v>2101.502</c:v>
                </c:pt>
                <c:pt idx="72">
                  <c:v>2125.3910000000001</c:v>
                </c:pt>
                <c:pt idx="73">
                  <c:v>2150.6999999999998</c:v>
                </c:pt>
                <c:pt idx="74">
                  <c:v>2169.9190000000003</c:v>
                </c:pt>
                <c:pt idx="75">
                  <c:v>2186.52</c:v>
                </c:pt>
                <c:pt idx="76">
                  <c:v>2205.5340000000001</c:v>
                </c:pt>
                <c:pt idx="77">
                  <c:v>2214.4459999999999</c:v>
                </c:pt>
                <c:pt idx="78">
                  <c:v>2220.067</c:v>
                </c:pt>
                <c:pt idx="79">
                  <c:v>2223.3959999999997</c:v>
                </c:pt>
                <c:pt idx="80">
                  <c:v>2212.6999999999998</c:v>
                </c:pt>
                <c:pt idx="81">
                  <c:v>2188.1529999999998</c:v>
                </c:pt>
                <c:pt idx="82">
                  <c:v>2138.25</c:v>
                </c:pt>
                <c:pt idx="83">
                  <c:v>2029.96</c:v>
                </c:pt>
                <c:pt idx="84">
                  <c:v>1827.27</c:v>
                </c:pt>
                <c:pt idx="85">
                  <c:v>1464.06</c:v>
                </c:pt>
                <c:pt idx="86">
                  <c:v>1001.241</c:v>
                </c:pt>
                <c:pt idx="87">
                  <c:v>514.86199999999997</c:v>
                </c:pt>
                <c:pt idx="88">
                  <c:v>229.08600000000001</c:v>
                </c:pt>
                <c:pt idx="89">
                  <c:v>124.8</c:v>
                </c:pt>
                <c:pt idx="90">
                  <c:v>87.091000000000008</c:v>
                </c:pt>
                <c:pt idx="91">
                  <c:v>60.875999999999998</c:v>
                </c:pt>
                <c:pt idx="92">
                  <c:v>58.472999999999999</c:v>
                </c:pt>
                <c:pt idx="93">
                  <c:v>58.472999999999999</c:v>
                </c:pt>
                <c:pt idx="94">
                  <c:v>58.472999999999999</c:v>
                </c:pt>
                <c:pt idx="95">
                  <c:v>58.472999999999999</c:v>
                </c:pt>
                <c:pt idx="96">
                  <c:v>56.07</c:v>
                </c:pt>
                <c:pt idx="97">
                  <c:v>56.07</c:v>
                </c:pt>
                <c:pt idx="98">
                  <c:v>56.07</c:v>
                </c:pt>
                <c:pt idx="99">
                  <c:v>0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'STC計算（1～4ST)'!$A$125</c:f>
              <c:strCache>
                <c:ptCount val="1"/>
                <c:pt idx="0">
                  <c:v>【実測】ストリング４　P-V</c:v>
                </c:pt>
              </c:strCache>
            </c:strRef>
          </c:tx>
          <c:spPr>
            <a:ln w="25400">
              <a:solidFill>
                <a:srgbClr val="00FF00"/>
              </a:solidFill>
              <a:prstDash val="solid"/>
            </a:ln>
          </c:spPr>
          <c:marker>
            <c:symbol val="none"/>
          </c:marker>
          <c:xVal>
            <c:numRef>
              <c:f>'DATA（1～4ST）'!$O$7:$O$106</c:f>
              <c:numCache>
                <c:formatCode>General</c:formatCode>
                <c:ptCount val="100"/>
                <c:pt idx="0">
                  <c:v>405.6</c:v>
                </c:pt>
                <c:pt idx="1">
                  <c:v>405.6</c:v>
                </c:pt>
                <c:pt idx="2">
                  <c:v>404.4</c:v>
                </c:pt>
                <c:pt idx="3">
                  <c:v>404.1</c:v>
                </c:pt>
                <c:pt idx="4">
                  <c:v>403.8</c:v>
                </c:pt>
                <c:pt idx="5">
                  <c:v>403.8</c:v>
                </c:pt>
                <c:pt idx="6">
                  <c:v>403.5</c:v>
                </c:pt>
                <c:pt idx="7">
                  <c:v>403.2</c:v>
                </c:pt>
                <c:pt idx="8">
                  <c:v>402.9</c:v>
                </c:pt>
                <c:pt idx="9">
                  <c:v>402.6</c:v>
                </c:pt>
                <c:pt idx="10">
                  <c:v>402</c:v>
                </c:pt>
                <c:pt idx="11">
                  <c:v>401.7</c:v>
                </c:pt>
                <c:pt idx="12">
                  <c:v>401.1</c:v>
                </c:pt>
                <c:pt idx="13">
                  <c:v>400.8</c:v>
                </c:pt>
                <c:pt idx="14">
                  <c:v>400.2</c:v>
                </c:pt>
                <c:pt idx="15">
                  <c:v>399.4</c:v>
                </c:pt>
                <c:pt idx="16">
                  <c:v>399.1</c:v>
                </c:pt>
                <c:pt idx="17">
                  <c:v>398.5</c:v>
                </c:pt>
                <c:pt idx="18">
                  <c:v>397.6</c:v>
                </c:pt>
                <c:pt idx="19">
                  <c:v>397</c:v>
                </c:pt>
                <c:pt idx="20">
                  <c:v>396.4</c:v>
                </c:pt>
                <c:pt idx="21">
                  <c:v>395.5</c:v>
                </c:pt>
                <c:pt idx="22">
                  <c:v>394.9</c:v>
                </c:pt>
                <c:pt idx="23">
                  <c:v>394</c:v>
                </c:pt>
                <c:pt idx="24">
                  <c:v>393.2</c:v>
                </c:pt>
                <c:pt idx="25">
                  <c:v>392.3</c:v>
                </c:pt>
                <c:pt idx="26">
                  <c:v>391.4</c:v>
                </c:pt>
                <c:pt idx="27">
                  <c:v>390.2</c:v>
                </c:pt>
                <c:pt idx="28">
                  <c:v>389.3</c:v>
                </c:pt>
                <c:pt idx="29">
                  <c:v>388.4</c:v>
                </c:pt>
                <c:pt idx="30">
                  <c:v>387.5</c:v>
                </c:pt>
                <c:pt idx="31">
                  <c:v>386.4</c:v>
                </c:pt>
                <c:pt idx="32">
                  <c:v>385.2</c:v>
                </c:pt>
                <c:pt idx="33">
                  <c:v>384</c:v>
                </c:pt>
                <c:pt idx="34">
                  <c:v>382.5</c:v>
                </c:pt>
                <c:pt idx="35">
                  <c:v>381.3</c:v>
                </c:pt>
                <c:pt idx="36">
                  <c:v>380.2</c:v>
                </c:pt>
                <c:pt idx="37">
                  <c:v>379.3</c:v>
                </c:pt>
                <c:pt idx="38">
                  <c:v>378.1</c:v>
                </c:pt>
                <c:pt idx="39">
                  <c:v>376.6</c:v>
                </c:pt>
                <c:pt idx="40">
                  <c:v>375.1</c:v>
                </c:pt>
                <c:pt idx="41">
                  <c:v>373.7</c:v>
                </c:pt>
                <c:pt idx="42">
                  <c:v>372.2</c:v>
                </c:pt>
                <c:pt idx="43">
                  <c:v>370.7</c:v>
                </c:pt>
                <c:pt idx="44">
                  <c:v>369.2</c:v>
                </c:pt>
                <c:pt idx="45">
                  <c:v>367.5</c:v>
                </c:pt>
                <c:pt idx="46">
                  <c:v>366</c:v>
                </c:pt>
                <c:pt idx="47">
                  <c:v>364.2</c:v>
                </c:pt>
                <c:pt idx="48">
                  <c:v>361</c:v>
                </c:pt>
                <c:pt idx="49">
                  <c:v>360.4</c:v>
                </c:pt>
                <c:pt idx="50">
                  <c:v>358.6</c:v>
                </c:pt>
                <c:pt idx="51">
                  <c:v>356.5</c:v>
                </c:pt>
                <c:pt idx="52">
                  <c:v>354.5</c:v>
                </c:pt>
                <c:pt idx="53">
                  <c:v>352.4</c:v>
                </c:pt>
                <c:pt idx="54">
                  <c:v>350</c:v>
                </c:pt>
                <c:pt idx="55">
                  <c:v>347.4</c:v>
                </c:pt>
                <c:pt idx="56">
                  <c:v>344.7</c:v>
                </c:pt>
                <c:pt idx="57">
                  <c:v>341.8</c:v>
                </c:pt>
                <c:pt idx="58">
                  <c:v>339.1</c:v>
                </c:pt>
                <c:pt idx="59">
                  <c:v>335.9</c:v>
                </c:pt>
                <c:pt idx="60">
                  <c:v>332</c:v>
                </c:pt>
                <c:pt idx="61">
                  <c:v>328.2</c:v>
                </c:pt>
                <c:pt idx="62">
                  <c:v>324.10000000000002</c:v>
                </c:pt>
                <c:pt idx="63">
                  <c:v>318.8</c:v>
                </c:pt>
                <c:pt idx="64">
                  <c:v>312.60000000000002</c:v>
                </c:pt>
                <c:pt idx="65">
                  <c:v>305.8</c:v>
                </c:pt>
                <c:pt idx="66">
                  <c:v>302.5</c:v>
                </c:pt>
                <c:pt idx="67">
                  <c:v>300.5</c:v>
                </c:pt>
                <c:pt idx="68">
                  <c:v>298.10000000000002</c:v>
                </c:pt>
                <c:pt idx="69">
                  <c:v>295.7</c:v>
                </c:pt>
                <c:pt idx="70">
                  <c:v>293.10000000000002</c:v>
                </c:pt>
                <c:pt idx="71">
                  <c:v>290.39999999999998</c:v>
                </c:pt>
                <c:pt idx="72">
                  <c:v>287.8</c:v>
                </c:pt>
                <c:pt idx="73">
                  <c:v>284.8</c:v>
                </c:pt>
                <c:pt idx="74">
                  <c:v>281.89999999999998</c:v>
                </c:pt>
                <c:pt idx="75">
                  <c:v>278.3</c:v>
                </c:pt>
                <c:pt idx="76">
                  <c:v>274.8</c:v>
                </c:pt>
                <c:pt idx="77">
                  <c:v>270.89999999999998</c:v>
                </c:pt>
                <c:pt idx="78">
                  <c:v>266.2</c:v>
                </c:pt>
                <c:pt idx="79">
                  <c:v>261.5</c:v>
                </c:pt>
                <c:pt idx="80">
                  <c:v>256.2</c:v>
                </c:pt>
                <c:pt idx="81">
                  <c:v>249.1</c:v>
                </c:pt>
                <c:pt idx="82">
                  <c:v>239.9</c:v>
                </c:pt>
                <c:pt idx="83">
                  <c:v>228.1</c:v>
                </c:pt>
                <c:pt idx="84">
                  <c:v>209.2</c:v>
                </c:pt>
                <c:pt idx="85">
                  <c:v>178.2</c:v>
                </c:pt>
                <c:pt idx="86">
                  <c:v>137.80000000000001</c:v>
                </c:pt>
                <c:pt idx="87">
                  <c:v>81.400000000000006</c:v>
                </c:pt>
                <c:pt idx="88">
                  <c:v>34.200000000000003</c:v>
                </c:pt>
                <c:pt idx="89">
                  <c:v>16.8</c:v>
                </c:pt>
                <c:pt idx="90">
                  <c:v>10.9</c:v>
                </c:pt>
                <c:pt idx="91">
                  <c:v>7.6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0</c:v>
                </c:pt>
              </c:numCache>
            </c:numRef>
          </c:xVal>
          <c:yVal>
            <c:numRef>
              <c:f>'STC計算（1～4ST)'!$P$7:$P$106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48.527999999999999</c:v>
                </c:pt>
                <c:pt idx="3">
                  <c:v>56.574000000000005</c:v>
                </c:pt>
                <c:pt idx="4">
                  <c:v>68.646000000000001</c:v>
                </c:pt>
                <c:pt idx="5">
                  <c:v>76.722000000000008</c:v>
                </c:pt>
                <c:pt idx="6">
                  <c:v>88.77</c:v>
                </c:pt>
                <c:pt idx="7">
                  <c:v>100.8</c:v>
                </c:pt>
                <c:pt idx="8">
                  <c:v>116.84099999999998</c:v>
                </c:pt>
                <c:pt idx="9">
                  <c:v>132.858</c:v>
                </c:pt>
                <c:pt idx="10">
                  <c:v>148.74</c:v>
                </c:pt>
                <c:pt idx="11">
                  <c:v>164.69699999999997</c:v>
                </c:pt>
                <c:pt idx="12">
                  <c:v>184.50600000000003</c:v>
                </c:pt>
                <c:pt idx="13">
                  <c:v>204.40800000000002</c:v>
                </c:pt>
                <c:pt idx="14">
                  <c:v>228.11399999999998</c:v>
                </c:pt>
                <c:pt idx="15">
                  <c:v>247.62799999999999</c:v>
                </c:pt>
                <c:pt idx="16">
                  <c:v>271.38800000000003</c:v>
                </c:pt>
                <c:pt idx="17">
                  <c:v>294.89</c:v>
                </c:pt>
                <c:pt idx="18">
                  <c:v>318.08000000000004</c:v>
                </c:pt>
                <c:pt idx="19">
                  <c:v>345.39</c:v>
                </c:pt>
                <c:pt idx="20">
                  <c:v>372.61599999999999</c:v>
                </c:pt>
                <c:pt idx="21">
                  <c:v>399.45499999999998</c:v>
                </c:pt>
                <c:pt idx="22">
                  <c:v>430.44100000000003</c:v>
                </c:pt>
                <c:pt idx="23">
                  <c:v>457.03999999999996</c:v>
                </c:pt>
                <c:pt idx="24">
                  <c:v>487.56799999999998</c:v>
                </c:pt>
                <c:pt idx="25">
                  <c:v>517.83600000000001</c:v>
                </c:pt>
                <c:pt idx="26">
                  <c:v>547.95999999999992</c:v>
                </c:pt>
                <c:pt idx="27">
                  <c:v>577.49599999999998</c:v>
                </c:pt>
                <c:pt idx="28">
                  <c:v>611.20100000000002</c:v>
                </c:pt>
                <c:pt idx="29">
                  <c:v>640.8599999999999</c:v>
                </c:pt>
                <c:pt idx="30">
                  <c:v>674.25</c:v>
                </c:pt>
                <c:pt idx="31">
                  <c:v>707.11199999999997</c:v>
                </c:pt>
                <c:pt idx="32">
                  <c:v>739.58399999999995</c:v>
                </c:pt>
                <c:pt idx="33">
                  <c:v>775.68000000000006</c:v>
                </c:pt>
                <c:pt idx="34">
                  <c:v>807.07499999999993</c:v>
                </c:pt>
                <c:pt idx="35">
                  <c:v>838.86000000000013</c:v>
                </c:pt>
                <c:pt idx="36">
                  <c:v>874.45999999999992</c:v>
                </c:pt>
                <c:pt idx="37">
                  <c:v>910.32</c:v>
                </c:pt>
                <c:pt idx="38">
                  <c:v>945.25</c:v>
                </c:pt>
                <c:pt idx="39">
                  <c:v>979.16000000000008</c:v>
                </c:pt>
                <c:pt idx="40">
                  <c:v>1012.7700000000001</c:v>
                </c:pt>
                <c:pt idx="41">
                  <c:v>1046.3599999999999</c:v>
                </c:pt>
                <c:pt idx="42">
                  <c:v>1079.3799999999999</c:v>
                </c:pt>
                <c:pt idx="43">
                  <c:v>1115.8069999999998</c:v>
                </c:pt>
                <c:pt idx="44">
                  <c:v>1148.212</c:v>
                </c:pt>
                <c:pt idx="45">
                  <c:v>1183.3500000000001</c:v>
                </c:pt>
                <c:pt idx="46">
                  <c:v>1218.78</c:v>
                </c:pt>
                <c:pt idx="47">
                  <c:v>1249.2060000000001</c:v>
                </c:pt>
                <c:pt idx="48">
                  <c:v>1310.43</c:v>
                </c:pt>
                <c:pt idx="49">
                  <c:v>1315.4599999999998</c:v>
                </c:pt>
                <c:pt idx="50">
                  <c:v>1344.75</c:v>
                </c:pt>
                <c:pt idx="51">
                  <c:v>1379.655</c:v>
                </c:pt>
                <c:pt idx="52">
                  <c:v>1410.91</c:v>
                </c:pt>
                <c:pt idx="53">
                  <c:v>1441.3159999999998</c:v>
                </c:pt>
                <c:pt idx="54">
                  <c:v>1470</c:v>
                </c:pt>
                <c:pt idx="55">
                  <c:v>1500.768</c:v>
                </c:pt>
                <c:pt idx="56">
                  <c:v>1523.5739999999998</c:v>
                </c:pt>
                <c:pt idx="57">
                  <c:v>1548.354</c:v>
                </c:pt>
                <c:pt idx="58">
                  <c:v>1576.8150000000003</c:v>
                </c:pt>
                <c:pt idx="59">
                  <c:v>1598.8839999999998</c:v>
                </c:pt>
                <c:pt idx="60">
                  <c:v>1620.1599999999999</c:v>
                </c:pt>
                <c:pt idx="61">
                  <c:v>1641</c:v>
                </c:pt>
                <c:pt idx="62">
                  <c:v>1656.1510000000003</c:v>
                </c:pt>
                <c:pt idx="63">
                  <c:v>1664.136</c:v>
                </c:pt>
                <c:pt idx="64">
                  <c:v>1669.2840000000001</c:v>
                </c:pt>
                <c:pt idx="65">
                  <c:v>1666.6100000000001</c:v>
                </c:pt>
                <c:pt idx="66">
                  <c:v>1684.9250000000002</c:v>
                </c:pt>
                <c:pt idx="67">
                  <c:v>1709.845</c:v>
                </c:pt>
                <c:pt idx="68">
                  <c:v>1728.98</c:v>
                </c:pt>
                <c:pt idx="69">
                  <c:v>1750.5439999999999</c:v>
                </c:pt>
                <c:pt idx="70">
                  <c:v>1770.3240000000001</c:v>
                </c:pt>
                <c:pt idx="71">
                  <c:v>1788.8639999999998</c:v>
                </c:pt>
                <c:pt idx="72">
                  <c:v>1804.5059999999999</c:v>
                </c:pt>
                <c:pt idx="73">
                  <c:v>1819.8720000000001</c:v>
                </c:pt>
                <c:pt idx="74">
                  <c:v>1835.1689999999999</c:v>
                </c:pt>
                <c:pt idx="75">
                  <c:v>1845.1290000000001</c:v>
                </c:pt>
                <c:pt idx="76">
                  <c:v>1854.9</c:v>
                </c:pt>
                <c:pt idx="77">
                  <c:v>1858.374</c:v>
                </c:pt>
                <c:pt idx="78">
                  <c:v>1860.7380000000001</c:v>
                </c:pt>
                <c:pt idx="79">
                  <c:v>1859.2650000000001</c:v>
                </c:pt>
                <c:pt idx="80">
                  <c:v>1849.7639999999999</c:v>
                </c:pt>
                <c:pt idx="81">
                  <c:v>1828.394</c:v>
                </c:pt>
                <c:pt idx="82">
                  <c:v>1792.0529999999999</c:v>
                </c:pt>
                <c:pt idx="83">
                  <c:v>1728.998</c:v>
                </c:pt>
                <c:pt idx="84">
                  <c:v>1608.748</c:v>
                </c:pt>
                <c:pt idx="85">
                  <c:v>1388.1779999999999</c:v>
                </c:pt>
                <c:pt idx="86">
                  <c:v>1085.864</c:v>
                </c:pt>
                <c:pt idx="87">
                  <c:v>647.94400000000007</c:v>
                </c:pt>
                <c:pt idx="88">
                  <c:v>272.57400000000001</c:v>
                </c:pt>
                <c:pt idx="89">
                  <c:v>133.89600000000002</c:v>
                </c:pt>
                <c:pt idx="90">
                  <c:v>86.763999999999996</c:v>
                </c:pt>
                <c:pt idx="91">
                  <c:v>60.571999999999996</c:v>
                </c:pt>
                <c:pt idx="92">
                  <c:v>55.79</c:v>
                </c:pt>
                <c:pt idx="93">
                  <c:v>55.79</c:v>
                </c:pt>
                <c:pt idx="94">
                  <c:v>55.79</c:v>
                </c:pt>
                <c:pt idx="95">
                  <c:v>55.79</c:v>
                </c:pt>
                <c:pt idx="96">
                  <c:v>55.79</c:v>
                </c:pt>
                <c:pt idx="97">
                  <c:v>55.79</c:v>
                </c:pt>
                <c:pt idx="98">
                  <c:v>55.79</c:v>
                </c:pt>
                <c:pt idx="99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0615552"/>
        <c:axId val="790617120"/>
      </c:scatterChart>
      <c:valAx>
        <c:axId val="790615552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電圧(V)</a:t>
                </a:r>
              </a:p>
            </c:rich>
          </c:tx>
          <c:layout>
            <c:manualLayout>
              <c:xMode val="edge"/>
              <c:yMode val="edge"/>
              <c:x val="0.37812505598123919"/>
              <c:y val="0.9444443258152053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90617120"/>
        <c:crosses val="autoZero"/>
        <c:crossBetween val="midCat"/>
      </c:valAx>
      <c:valAx>
        <c:axId val="790617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電力(W)</a:t>
                </a:r>
              </a:p>
            </c:rich>
          </c:tx>
          <c:layout>
            <c:manualLayout>
              <c:xMode val="edge"/>
              <c:yMode val="edge"/>
              <c:x val="1.145833502973452E-2"/>
              <c:y val="0.4562290137461630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9061555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75208331636932146"/>
          <c:y val="0.36610169491525424"/>
          <c:w val="0.99375007803445459"/>
          <c:h val="0.6389830508474576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Ｉ－Ｖ特性</a:t>
            </a:r>
          </a:p>
        </c:rich>
      </c:tx>
      <c:layout>
        <c:manualLayout>
          <c:xMode val="edge"/>
          <c:yMode val="edge"/>
          <c:x val="0.46666666666666667"/>
          <c:y val="2.02021442234974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291666666666664E-2"/>
          <c:y val="0.11279461279461279"/>
          <c:w val="0.71875"/>
          <c:h val="0.77777777777777779"/>
        </c:manualLayout>
      </c:layout>
      <c:scatterChart>
        <c:scatterStyle val="smoothMarker"/>
        <c:varyColors val="0"/>
        <c:ser>
          <c:idx val="4"/>
          <c:order val="0"/>
          <c:tx>
            <c:strRef>
              <c:f>'STC計算（1～4ST)'!$A$113</c:f>
              <c:strCache>
                <c:ptCount val="1"/>
                <c:pt idx="0">
                  <c:v>【実測】ST1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Ref>
              <c:f>'DATA（1～4ST）'!$C$7:$C$106</c:f>
              <c:numCache>
                <c:formatCode>General</c:formatCode>
                <c:ptCount val="100"/>
                <c:pt idx="0">
                  <c:v>412.9</c:v>
                </c:pt>
                <c:pt idx="1">
                  <c:v>412.9</c:v>
                </c:pt>
                <c:pt idx="2">
                  <c:v>411.8</c:v>
                </c:pt>
                <c:pt idx="3">
                  <c:v>411.5</c:v>
                </c:pt>
                <c:pt idx="4">
                  <c:v>411.5</c:v>
                </c:pt>
                <c:pt idx="5">
                  <c:v>411.2</c:v>
                </c:pt>
                <c:pt idx="6">
                  <c:v>410.9</c:v>
                </c:pt>
                <c:pt idx="7">
                  <c:v>410.6</c:v>
                </c:pt>
                <c:pt idx="8">
                  <c:v>410.3</c:v>
                </c:pt>
                <c:pt idx="9">
                  <c:v>410</c:v>
                </c:pt>
                <c:pt idx="10">
                  <c:v>409.7</c:v>
                </c:pt>
                <c:pt idx="11">
                  <c:v>409.4</c:v>
                </c:pt>
                <c:pt idx="12">
                  <c:v>409.1</c:v>
                </c:pt>
                <c:pt idx="13">
                  <c:v>408.5</c:v>
                </c:pt>
                <c:pt idx="14">
                  <c:v>408.2</c:v>
                </c:pt>
                <c:pt idx="15">
                  <c:v>407.6</c:v>
                </c:pt>
                <c:pt idx="16">
                  <c:v>407</c:v>
                </c:pt>
                <c:pt idx="17">
                  <c:v>406.7</c:v>
                </c:pt>
                <c:pt idx="18">
                  <c:v>406.1</c:v>
                </c:pt>
                <c:pt idx="19">
                  <c:v>405.6</c:v>
                </c:pt>
                <c:pt idx="20">
                  <c:v>405</c:v>
                </c:pt>
                <c:pt idx="21">
                  <c:v>404.4</c:v>
                </c:pt>
                <c:pt idx="22">
                  <c:v>403.8</c:v>
                </c:pt>
                <c:pt idx="23">
                  <c:v>403.2</c:v>
                </c:pt>
                <c:pt idx="24">
                  <c:v>402.6</c:v>
                </c:pt>
                <c:pt idx="25">
                  <c:v>401.7</c:v>
                </c:pt>
                <c:pt idx="26">
                  <c:v>401.1</c:v>
                </c:pt>
                <c:pt idx="27">
                  <c:v>400.2</c:v>
                </c:pt>
                <c:pt idx="28">
                  <c:v>399.6</c:v>
                </c:pt>
                <c:pt idx="29">
                  <c:v>399.1</c:v>
                </c:pt>
                <c:pt idx="30">
                  <c:v>398.2</c:v>
                </c:pt>
                <c:pt idx="31">
                  <c:v>397.3</c:v>
                </c:pt>
                <c:pt idx="32">
                  <c:v>396.7</c:v>
                </c:pt>
                <c:pt idx="33">
                  <c:v>395.8</c:v>
                </c:pt>
                <c:pt idx="34">
                  <c:v>394.9</c:v>
                </c:pt>
                <c:pt idx="35">
                  <c:v>394</c:v>
                </c:pt>
                <c:pt idx="36">
                  <c:v>393.2</c:v>
                </c:pt>
                <c:pt idx="37">
                  <c:v>392.3</c:v>
                </c:pt>
                <c:pt idx="38">
                  <c:v>391.4</c:v>
                </c:pt>
                <c:pt idx="39">
                  <c:v>390.2</c:v>
                </c:pt>
                <c:pt idx="40">
                  <c:v>389.3</c:v>
                </c:pt>
                <c:pt idx="41">
                  <c:v>388.4</c:v>
                </c:pt>
                <c:pt idx="42">
                  <c:v>387.5</c:v>
                </c:pt>
                <c:pt idx="43">
                  <c:v>386.4</c:v>
                </c:pt>
                <c:pt idx="44">
                  <c:v>385.5</c:v>
                </c:pt>
                <c:pt idx="45">
                  <c:v>384.3</c:v>
                </c:pt>
                <c:pt idx="46">
                  <c:v>383.1</c:v>
                </c:pt>
                <c:pt idx="47">
                  <c:v>381.9</c:v>
                </c:pt>
                <c:pt idx="48">
                  <c:v>380.8</c:v>
                </c:pt>
                <c:pt idx="49">
                  <c:v>379.6</c:v>
                </c:pt>
                <c:pt idx="50">
                  <c:v>378.4</c:v>
                </c:pt>
                <c:pt idx="51">
                  <c:v>377.2</c:v>
                </c:pt>
                <c:pt idx="52">
                  <c:v>376</c:v>
                </c:pt>
                <c:pt idx="53">
                  <c:v>374.8</c:v>
                </c:pt>
                <c:pt idx="54">
                  <c:v>373.4</c:v>
                </c:pt>
                <c:pt idx="55">
                  <c:v>372.2</c:v>
                </c:pt>
                <c:pt idx="56">
                  <c:v>371</c:v>
                </c:pt>
                <c:pt idx="57">
                  <c:v>369.5</c:v>
                </c:pt>
                <c:pt idx="58">
                  <c:v>368.1</c:v>
                </c:pt>
                <c:pt idx="59">
                  <c:v>366.6</c:v>
                </c:pt>
                <c:pt idx="60">
                  <c:v>364.8</c:v>
                </c:pt>
                <c:pt idx="61">
                  <c:v>363.3</c:v>
                </c:pt>
                <c:pt idx="62">
                  <c:v>361.9</c:v>
                </c:pt>
                <c:pt idx="63">
                  <c:v>360.1</c:v>
                </c:pt>
                <c:pt idx="64">
                  <c:v>358.3</c:v>
                </c:pt>
                <c:pt idx="65">
                  <c:v>356.5</c:v>
                </c:pt>
                <c:pt idx="66">
                  <c:v>354.8</c:v>
                </c:pt>
                <c:pt idx="67">
                  <c:v>352.7</c:v>
                </c:pt>
                <c:pt idx="68">
                  <c:v>350.6</c:v>
                </c:pt>
                <c:pt idx="69">
                  <c:v>348.3</c:v>
                </c:pt>
                <c:pt idx="70">
                  <c:v>345.9</c:v>
                </c:pt>
                <c:pt idx="71">
                  <c:v>343.9</c:v>
                </c:pt>
                <c:pt idx="72">
                  <c:v>341.2</c:v>
                </c:pt>
                <c:pt idx="73">
                  <c:v>338.2</c:v>
                </c:pt>
                <c:pt idx="74">
                  <c:v>335.6</c:v>
                </c:pt>
                <c:pt idx="75">
                  <c:v>332.3</c:v>
                </c:pt>
                <c:pt idx="76">
                  <c:v>328.8</c:v>
                </c:pt>
                <c:pt idx="77">
                  <c:v>325</c:v>
                </c:pt>
                <c:pt idx="78">
                  <c:v>320.2</c:v>
                </c:pt>
                <c:pt idx="79">
                  <c:v>314.89999999999998</c:v>
                </c:pt>
                <c:pt idx="80">
                  <c:v>308.7</c:v>
                </c:pt>
                <c:pt idx="81">
                  <c:v>299.89999999999998</c:v>
                </c:pt>
                <c:pt idx="82">
                  <c:v>287.5</c:v>
                </c:pt>
                <c:pt idx="83">
                  <c:v>269.2</c:v>
                </c:pt>
                <c:pt idx="84">
                  <c:v>236.1</c:v>
                </c:pt>
                <c:pt idx="85">
                  <c:v>188.3</c:v>
                </c:pt>
                <c:pt idx="86">
                  <c:v>133.30000000000001</c:v>
                </c:pt>
                <c:pt idx="87">
                  <c:v>76.099999999999994</c:v>
                </c:pt>
                <c:pt idx="88">
                  <c:v>32.700000000000003</c:v>
                </c:pt>
                <c:pt idx="89">
                  <c:v>17.100000000000001</c:v>
                </c:pt>
                <c:pt idx="90">
                  <c:v>11.5</c:v>
                </c:pt>
                <c:pt idx="91">
                  <c:v>7.9</c:v>
                </c:pt>
                <c:pt idx="92">
                  <c:v>7.3</c:v>
                </c:pt>
                <c:pt idx="93">
                  <c:v>7.3</c:v>
                </c:pt>
                <c:pt idx="94">
                  <c:v>7.3</c:v>
                </c:pt>
                <c:pt idx="95">
                  <c:v>7.3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0</c:v>
                </c:pt>
              </c:numCache>
            </c:numRef>
          </c:xVal>
          <c:yVal>
            <c:numRef>
              <c:f>'DATA（1～4ST）'!$B$7:$B$106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0.12</c:v>
                </c:pt>
                <c:pt idx="3">
                  <c:v>0.14000000000000001</c:v>
                </c:pt>
                <c:pt idx="4">
                  <c:v>0.16</c:v>
                </c:pt>
                <c:pt idx="5">
                  <c:v>0.19</c:v>
                </c:pt>
                <c:pt idx="6">
                  <c:v>0.22</c:v>
                </c:pt>
                <c:pt idx="7">
                  <c:v>0.25</c:v>
                </c:pt>
                <c:pt idx="8">
                  <c:v>0.28999999999999998</c:v>
                </c:pt>
                <c:pt idx="9">
                  <c:v>0.32</c:v>
                </c:pt>
                <c:pt idx="10">
                  <c:v>0.37</c:v>
                </c:pt>
                <c:pt idx="11">
                  <c:v>0.41</c:v>
                </c:pt>
                <c:pt idx="12">
                  <c:v>0.45</c:v>
                </c:pt>
                <c:pt idx="13">
                  <c:v>0.5</c:v>
                </c:pt>
                <c:pt idx="14">
                  <c:v>0.56000000000000005</c:v>
                </c:pt>
                <c:pt idx="15">
                  <c:v>0.61</c:v>
                </c:pt>
                <c:pt idx="16">
                  <c:v>0.67</c:v>
                </c:pt>
                <c:pt idx="17">
                  <c:v>0.73</c:v>
                </c:pt>
                <c:pt idx="18">
                  <c:v>0.8</c:v>
                </c:pt>
                <c:pt idx="19">
                  <c:v>0.86</c:v>
                </c:pt>
                <c:pt idx="20">
                  <c:v>0.93</c:v>
                </c:pt>
                <c:pt idx="21">
                  <c:v>1</c:v>
                </c:pt>
                <c:pt idx="22">
                  <c:v>1.07</c:v>
                </c:pt>
                <c:pt idx="23">
                  <c:v>1.1499999999999999</c:v>
                </c:pt>
                <c:pt idx="24">
                  <c:v>1.23</c:v>
                </c:pt>
                <c:pt idx="25">
                  <c:v>1.31</c:v>
                </c:pt>
                <c:pt idx="26">
                  <c:v>1.39</c:v>
                </c:pt>
                <c:pt idx="27">
                  <c:v>1.47</c:v>
                </c:pt>
                <c:pt idx="28">
                  <c:v>1.56</c:v>
                </c:pt>
                <c:pt idx="29">
                  <c:v>1.64</c:v>
                </c:pt>
                <c:pt idx="30">
                  <c:v>1.73</c:v>
                </c:pt>
                <c:pt idx="31">
                  <c:v>1.82</c:v>
                </c:pt>
                <c:pt idx="32">
                  <c:v>1.91</c:v>
                </c:pt>
                <c:pt idx="33">
                  <c:v>2</c:v>
                </c:pt>
                <c:pt idx="34">
                  <c:v>2.16</c:v>
                </c:pt>
                <c:pt idx="35">
                  <c:v>2.19</c:v>
                </c:pt>
                <c:pt idx="36">
                  <c:v>2.29</c:v>
                </c:pt>
                <c:pt idx="37">
                  <c:v>2.39</c:v>
                </c:pt>
                <c:pt idx="38">
                  <c:v>2.48</c:v>
                </c:pt>
                <c:pt idx="39">
                  <c:v>2.59</c:v>
                </c:pt>
                <c:pt idx="40">
                  <c:v>2.69</c:v>
                </c:pt>
                <c:pt idx="41">
                  <c:v>2.79</c:v>
                </c:pt>
                <c:pt idx="42">
                  <c:v>2.89</c:v>
                </c:pt>
                <c:pt idx="43">
                  <c:v>3</c:v>
                </c:pt>
                <c:pt idx="44">
                  <c:v>3.1</c:v>
                </c:pt>
                <c:pt idx="45">
                  <c:v>3.21</c:v>
                </c:pt>
                <c:pt idx="46">
                  <c:v>3.32</c:v>
                </c:pt>
                <c:pt idx="47">
                  <c:v>3.42</c:v>
                </c:pt>
                <c:pt idx="48">
                  <c:v>3.53</c:v>
                </c:pt>
                <c:pt idx="49">
                  <c:v>3.64</c:v>
                </c:pt>
                <c:pt idx="50">
                  <c:v>3.75</c:v>
                </c:pt>
                <c:pt idx="51">
                  <c:v>3.86</c:v>
                </c:pt>
                <c:pt idx="52">
                  <c:v>3.97</c:v>
                </c:pt>
                <c:pt idx="53">
                  <c:v>4.08</c:v>
                </c:pt>
                <c:pt idx="54">
                  <c:v>4.1900000000000004</c:v>
                </c:pt>
                <c:pt idx="55">
                  <c:v>4.3</c:v>
                </c:pt>
                <c:pt idx="56">
                  <c:v>4.41</c:v>
                </c:pt>
                <c:pt idx="57">
                  <c:v>4.53</c:v>
                </c:pt>
                <c:pt idx="58">
                  <c:v>4.6500000000000004</c:v>
                </c:pt>
                <c:pt idx="59">
                  <c:v>4.76</c:v>
                </c:pt>
                <c:pt idx="60">
                  <c:v>4.87</c:v>
                </c:pt>
                <c:pt idx="61">
                  <c:v>4.99</c:v>
                </c:pt>
                <c:pt idx="62">
                  <c:v>5.0999999999999996</c:v>
                </c:pt>
                <c:pt idx="63">
                  <c:v>5.22</c:v>
                </c:pt>
                <c:pt idx="64">
                  <c:v>5.34</c:v>
                </c:pt>
                <c:pt idx="65">
                  <c:v>5.45</c:v>
                </c:pt>
                <c:pt idx="66">
                  <c:v>5.57</c:v>
                </c:pt>
                <c:pt idx="67">
                  <c:v>5.7</c:v>
                </c:pt>
                <c:pt idx="68">
                  <c:v>5.81</c:v>
                </c:pt>
                <c:pt idx="69">
                  <c:v>5.93</c:v>
                </c:pt>
                <c:pt idx="70">
                  <c:v>6.05</c:v>
                </c:pt>
                <c:pt idx="71">
                  <c:v>6.16</c:v>
                </c:pt>
                <c:pt idx="72">
                  <c:v>6.29</c:v>
                </c:pt>
                <c:pt idx="73">
                  <c:v>6.4</c:v>
                </c:pt>
                <c:pt idx="74">
                  <c:v>6.52</c:v>
                </c:pt>
                <c:pt idx="75">
                  <c:v>6.64</c:v>
                </c:pt>
                <c:pt idx="76">
                  <c:v>6.76</c:v>
                </c:pt>
                <c:pt idx="77">
                  <c:v>6.88</c:v>
                </c:pt>
                <c:pt idx="78">
                  <c:v>7</c:v>
                </c:pt>
                <c:pt idx="79">
                  <c:v>7.13</c:v>
                </c:pt>
                <c:pt idx="80">
                  <c:v>7.24</c:v>
                </c:pt>
                <c:pt idx="81">
                  <c:v>7.36</c:v>
                </c:pt>
                <c:pt idx="82">
                  <c:v>7.49</c:v>
                </c:pt>
                <c:pt idx="83">
                  <c:v>7.59</c:v>
                </c:pt>
                <c:pt idx="84">
                  <c:v>7.7</c:v>
                </c:pt>
                <c:pt idx="85">
                  <c:v>7.79</c:v>
                </c:pt>
                <c:pt idx="86">
                  <c:v>7.89</c:v>
                </c:pt>
                <c:pt idx="87">
                  <c:v>7.98</c:v>
                </c:pt>
                <c:pt idx="88">
                  <c:v>8.01</c:v>
                </c:pt>
                <c:pt idx="89">
                  <c:v>8</c:v>
                </c:pt>
                <c:pt idx="90">
                  <c:v>7.99</c:v>
                </c:pt>
                <c:pt idx="91">
                  <c:v>8.01</c:v>
                </c:pt>
                <c:pt idx="92">
                  <c:v>8.01</c:v>
                </c:pt>
                <c:pt idx="93">
                  <c:v>8.01</c:v>
                </c:pt>
                <c:pt idx="94">
                  <c:v>8.01</c:v>
                </c:pt>
                <c:pt idx="95">
                  <c:v>8.01</c:v>
                </c:pt>
                <c:pt idx="96">
                  <c:v>8.01</c:v>
                </c:pt>
                <c:pt idx="97">
                  <c:v>8.01</c:v>
                </c:pt>
                <c:pt idx="98">
                  <c:v>8.01</c:v>
                </c:pt>
                <c:pt idx="99">
                  <c:v>8.01</c:v>
                </c:pt>
              </c:numCache>
            </c:numRef>
          </c:yVal>
          <c:smooth val="1"/>
        </c:ser>
        <c:ser>
          <c:idx val="5"/>
          <c:order val="1"/>
          <c:tx>
            <c:strRef>
              <c:f>'STC計算（1～4ST)'!$A$114</c:f>
              <c:strCache>
                <c:ptCount val="1"/>
                <c:pt idx="0">
                  <c:v>【実測】ST2</c:v>
                </c:pt>
              </c:strCache>
            </c:strRef>
          </c:tx>
          <c:spPr>
            <a:ln w="381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Ref>
              <c:f>'DATA（1～4ST）'!$G$7:$G$106</c:f>
              <c:numCache>
                <c:formatCode>General</c:formatCode>
                <c:ptCount val="100"/>
                <c:pt idx="0">
                  <c:v>407.9</c:v>
                </c:pt>
                <c:pt idx="1">
                  <c:v>407.9</c:v>
                </c:pt>
                <c:pt idx="2">
                  <c:v>407</c:v>
                </c:pt>
                <c:pt idx="3">
                  <c:v>406.7</c:v>
                </c:pt>
                <c:pt idx="4">
                  <c:v>406.7</c:v>
                </c:pt>
                <c:pt idx="5">
                  <c:v>406.7</c:v>
                </c:pt>
                <c:pt idx="6">
                  <c:v>406.4</c:v>
                </c:pt>
                <c:pt idx="7">
                  <c:v>406.1</c:v>
                </c:pt>
                <c:pt idx="8">
                  <c:v>405.8</c:v>
                </c:pt>
                <c:pt idx="9">
                  <c:v>405.6</c:v>
                </c:pt>
                <c:pt idx="10">
                  <c:v>405.3</c:v>
                </c:pt>
                <c:pt idx="11">
                  <c:v>404.7</c:v>
                </c:pt>
                <c:pt idx="12">
                  <c:v>404.4</c:v>
                </c:pt>
                <c:pt idx="13">
                  <c:v>404.4</c:v>
                </c:pt>
                <c:pt idx="14">
                  <c:v>403.5</c:v>
                </c:pt>
                <c:pt idx="15">
                  <c:v>403.2</c:v>
                </c:pt>
                <c:pt idx="16">
                  <c:v>402.9</c:v>
                </c:pt>
                <c:pt idx="17">
                  <c:v>402.3</c:v>
                </c:pt>
                <c:pt idx="18">
                  <c:v>402</c:v>
                </c:pt>
                <c:pt idx="19">
                  <c:v>401.1</c:v>
                </c:pt>
                <c:pt idx="20">
                  <c:v>400.8</c:v>
                </c:pt>
                <c:pt idx="21">
                  <c:v>400.2</c:v>
                </c:pt>
                <c:pt idx="22">
                  <c:v>399.6</c:v>
                </c:pt>
                <c:pt idx="23">
                  <c:v>398.8</c:v>
                </c:pt>
                <c:pt idx="24">
                  <c:v>398.2</c:v>
                </c:pt>
                <c:pt idx="25">
                  <c:v>397.6</c:v>
                </c:pt>
                <c:pt idx="26">
                  <c:v>397</c:v>
                </c:pt>
                <c:pt idx="27">
                  <c:v>396.4</c:v>
                </c:pt>
                <c:pt idx="28">
                  <c:v>395.5</c:v>
                </c:pt>
                <c:pt idx="29">
                  <c:v>394.9</c:v>
                </c:pt>
                <c:pt idx="30">
                  <c:v>394</c:v>
                </c:pt>
                <c:pt idx="31">
                  <c:v>393.2</c:v>
                </c:pt>
                <c:pt idx="32">
                  <c:v>392.6</c:v>
                </c:pt>
                <c:pt idx="33">
                  <c:v>391.7</c:v>
                </c:pt>
                <c:pt idx="34">
                  <c:v>390.8</c:v>
                </c:pt>
                <c:pt idx="35">
                  <c:v>389.9</c:v>
                </c:pt>
                <c:pt idx="36">
                  <c:v>389</c:v>
                </c:pt>
                <c:pt idx="37">
                  <c:v>388.1</c:v>
                </c:pt>
                <c:pt idx="38">
                  <c:v>387.2</c:v>
                </c:pt>
                <c:pt idx="39">
                  <c:v>386.4</c:v>
                </c:pt>
                <c:pt idx="40">
                  <c:v>385.2</c:v>
                </c:pt>
                <c:pt idx="41">
                  <c:v>384.3</c:v>
                </c:pt>
                <c:pt idx="42">
                  <c:v>383.4</c:v>
                </c:pt>
                <c:pt idx="43">
                  <c:v>382.5</c:v>
                </c:pt>
                <c:pt idx="44">
                  <c:v>381.3</c:v>
                </c:pt>
                <c:pt idx="45">
                  <c:v>380.2</c:v>
                </c:pt>
                <c:pt idx="46">
                  <c:v>379.3</c:v>
                </c:pt>
                <c:pt idx="47">
                  <c:v>378.1</c:v>
                </c:pt>
                <c:pt idx="48">
                  <c:v>377</c:v>
                </c:pt>
                <c:pt idx="49">
                  <c:v>376</c:v>
                </c:pt>
                <c:pt idx="50">
                  <c:v>374.8</c:v>
                </c:pt>
                <c:pt idx="51">
                  <c:v>373.4</c:v>
                </c:pt>
                <c:pt idx="52">
                  <c:v>372.2</c:v>
                </c:pt>
                <c:pt idx="53">
                  <c:v>371.3</c:v>
                </c:pt>
                <c:pt idx="54">
                  <c:v>369.8</c:v>
                </c:pt>
                <c:pt idx="55">
                  <c:v>368.4</c:v>
                </c:pt>
                <c:pt idx="56">
                  <c:v>367.2</c:v>
                </c:pt>
                <c:pt idx="57">
                  <c:v>365.7</c:v>
                </c:pt>
                <c:pt idx="58">
                  <c:v>364.5</c:v>
                </c:pt>
                <c:pt idx="59">
                  <c:v>363</c:v>
                </c:pt>
                <c:pt idx="60">
                  <c:v>361.6</c:v>
                </c:pt>
                <c:pt idx="61">
                  <c:v>359.8</c:v>
                </c:pt>
                <c:pt idx="62">
                  <c:v>358.3</c:v>
                </c:pt>
                <c:pt idx="63">
                  <c:v>356.5</c:v>
                </c:pt>
                <c:pt idx="64">
                  <c:v>354.8</c:v>
                </c:pt>
                <c:pt idx="65">
                  <c:v>353.3</c:v>
                </c:pt>
                <c:pt idx="66">
                  <c:v>351.2</c:v>
                </c:pt>
                <c:pt idx="67">
                  <c:v>349.5</c:v>
                </c:pt>
                <c:pt idx="68">
                  <c:v>347.7</c:v>
                </c:pt>
                <c:pt idx="69">
                  <c:v>345.3</c:v>
                </c:pt>
                <c:pt idx="70">
                  <c:v>343</c:v>
                </c:pt>
                <c:pt idx="71">
                  <c:v>340.9</c:v>
                </c:pt>
                <c:pt idx="72">
                  <c:v>338.5</c:v>
                </c:pt>
                <c:pt idx="73">
                  <c:v>335.9</c:v>
                </c:pt>
                <c:pt idx="74">
                  <c:v>332.9</c:v>
                </c:pt>
                <c:pt idx="75">
                  <c:v>330</c:v>
                </c:pt>
                <c:pt idx="76">
                  <c:v>326.39999999999998</c:v>
                </c:pt>
                <c:pt idx="77">
                  <c:v>322.89999999999998</c:v>
                </c:pt>
                <c:pt idx="78">
                  <c:v>318.8</c:v>
                </c:pt>
                <c:pt idx="79">
                  <c:v>314</c:v>
                </c:pt>
                <c:pt idx="80">
                  <c:v>308.7</c:v>
                </c:pt>
                <c:pt idx="81">
                  <c:v>301.3</c:v>
                </c:pt>
                <c:pt idx="82">
                  <c:v>291.89999999999998</c:v>
                </c:pt>
                <c:pt idx="83">
                  <c:v>278.60000000000002</c:v>
                </c:pt>
                <c:pt idx="84">
                  <c:v>255</c:v>
                </c:pt>
                <c:pt idx="85">
                  <c:v>217.8</c:v>
                </c:pt>
                <c:pt idx="86">
                  <c:v>162.30000000000001</c:v>
                </c:pt>
                <c:pt idx="87">
                  <c:v>97.3</c:v>
                </c:pt>
                <c:pt idx="88">
                  <c:v>45.1</c:v>
                </c:pt>
                <c:pt idx="89">
                  <c:v>21.5</c:v>
                </c:pt>
                <c:pt idx="90">
                  <c:v>12.9</c:v>
                </c:pt>
                <c:pt idx="91">
                  <c:v>9.4</c:v>
                </c:pt>
                <c:pt idx="92">
                  <c:v>7.3</c:v>
                </c:pt>
                <c:pt idx="93">
                  <c:v>7.3</c:v>
                </c:pt>
                <c:pt idx="94">
                  <c:v>7.3</c:v>
                </c:pt>
                <c:pt idx="95">
                  <c:v>7.3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0</c:v>
                </c:pt>
              </c:numCache>
            </c:numRef>
          </c:xVal>
          <c:yVal>
            <c:numRef>
              <c:f>'DATA（1～4ST）'!$F$7:$F$106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0.12</c:v>
                </c:pt>
                <c:pt idx="3">
                  <c:v>0.14000000000000001</c:v>
                </c:pt>
                <c:pt idx="4">
                  <c:v>0.16</c:v>
                </c:pt>
                <c:pt idx="5">
                  <c:v>0.19</c:v>
                </c:pt>
                <c:pt idx="6">
                  <c:v>0.22</c:v>
                </c:pt>
                <c:pt idx="7">
                  <c:v>0.25</c:v>
                </c:pt>
                <c:pt idx="8">
                  <c:v>0.28999999999999998</c:v>
                </c:pt>
                <c:pt idx="9">
                  <c:v>0.33</c:v>
                </c:pt>
                <c:pt idx="10">
                  <c:v>0.37</c:v>
                </c:pt>
                <c:pt idx="11">
                  <c:v>0.41</c:v>
                </c:pt>
                <c:pt idx="12">
                  <c:v>0.46</c:v>
                </c:pt>
                <c:pt idx="13">
                  <c:v>0.51</c:v>
                </c:pt>
                <c:pt idx="14">
                  <c:v>0.56000000000000005</c:v>
                </c:pt>
                <c:pt idx="15">
                  <c:v>0.61</c:v>
                </c:pt>
                <c:pt idx="16">
                  <c:v>0.68</c:v>
                </c:pt>
                <c:pt idx="17">
                  <c:v>0.73</c:v>
                </c:pt>
                <c:pt idx="18">
                  <c:v>0.8</c:v>
                </c:pt>
                <c:pt idx="19">
                  <c:v>0.87</c:v>
                </c:pt>
                <c:pt idx="20">
                  <c:v>0.93</c:v>
                </c:pt>
                <c:pt idx="21">
                  <c:v>1</c:v>
                </c:pt>
                <c:pt idx="22">
                  <c:v>1.08</c:v>
                </c:pt>
                <c:pt idx="23">
                  <c:v>1.1499999999999999</c:v>
                </c:pt>
                <c:pt idx="24">
                  <c:v>1.23</c:v>
                </c:pt>
                <c:pt idx="25">
                  <c:v>1.31</c:v>
                </c:pt>
                <c:pt idx="26">
                  <c:v>1.39</c:v>
                </c:pt>
                <c:pt idx="27">
                  <c:v>1.47</c:v>
                </c:pt>
                <c:pt idx="28">
                  <c:v>1.56</c:v>
                </c:pt>
                <c:pt idx="29">
                  <c:v>1.64</c:v>
                </c:pt>
                <c:pt idx="30">
                  <c:v>1.73</c:v>
                </c:pt>
                <c:pt idx="31">
                  <c:v>1.83</c:v>
                </c:pt>
                <c:pt idx="32">
                  <c:v>1.91</c:v>
                </c:pt>
                <c:pt idx="33">
                  <c:v>2.0099999999999998</c:v>
                </c:pt>
                <c:pt idx="34">
                  <c:v>2.11</c:v>
                </c:pt>
                <c:pt idx="35">
                  <c:v>2.2000000000000002</c:v>
                </c:pt>
                <c:pt idx="36">
                  <c:v>2.29</c:v>
                </c:pt>
                <c:pt idx="37">
                  <c:v>2.39</c:v>
                </c:pt>
                <c:pt idx="38">
                  <c:v>2.4900000000000002</c:v>
                </c:pt>
                <c:pt idx="39">
                  <c:v>2.59</c:v>
                </c:pt>
                <c:pt idx="40">
                  <c:v>2.7</c:v>
                </c:pt>
                <c:pt idx="41">
                  <c:v>2.79</c:v>
                </c:pt>
                <c:pt idx="42">
                  <c:v>2.9</c:v>
                </c:pt>
                <c:pt idx="43">
                  <c:v>3.01</c:v>
                </c:pt>
                <c:pt idx="44">
                  <c:v>3.1</c:v>
                </c:pt>
                <c:pt idx="45">
                  <c:v>3.21</c:v>
                </c:pt>
                <c:pt idx="46">
                  <c:v>3.32</c:v>
                </c:pt>
                <c:pt idx="47">
                  <c:v>3.42</c:v>
                </c:pt>
                <c:pt idx="48">
                  <c:v>3.63</c:v>
                </c:pt>
                <c:pt idx="49">
                  <c:v>3.64</c:v>
                </c:pt>
                <c:pt idx="50">
                  <c:v>3.75</c:v>
                </c:pt>
                <c:pt idx="51">
                  <c:v>3.86</c:v>
                </c:pt>
                <c:pt idx="52">
                  <c:v>3.98</c:v>
                </c:pt>
                <c:pt idx="53">
                  <c:v>4.08</c:v>
                </c:pt>
                <c:pt idx="54">
                  <c:v>4.1900000000000004</c:v>
                </c:pt>
                <c:pt idx="55">
                  <c:v>4.3099999999999996</c:v>
                </c:pt>
                <c:pt idx="56">
                  <c:v>4.42</c:v>
                </c:pt>
                <c:pt idx="57">
                  <c:v>4.53</c:v>
                </c:pt>
                <c:pt idx="58">
                  <c:v>4.6500000000000004</c:v>
                </c:pt>
                <c:pt idx="59">
                  <c:v>4.76</c:v>
                </c:pt>
                <c:pt idx="60">
                  <c:v>4.88</c:v>
                </c:pt>
                <c:pt idx="61">
                  <c:v>4.99</c:v>
                </c:pt>
                <c:pt idx="62">
                  <c:v>5.1100000000000003</c:v>
                </c:pt>
                <c:pt idx="63">
                  <c:v>5.23</c:v>
                </c:pt>
                <c:pt idx="64">
                  <c:v>5.35</c:v>
                </c:pt>
                <c:pt idx="65">
                  <c:v>5.46</c:v>
                </c:pt>
                <c:pt idx="66">
                  <c:v>5.58</c:v>
                </c:pt>
                <c:pt idx="67">
                  <c:v>5.7</c:v>
                </c:pt>
                <c:pt idx="68">
                  <c:v>5.81</c:v>
                </c:pt>
                <c:pt idx="69">
                  <c:v>5.93</c:v>
                </c:pt>
                <c:pt idx="70">
                  <c:v>6.05</c:v>
                </c:pt>
                <c:pt idx="71">
                  <c:v>6.16</c:v>
                </c:pt>
                <c:pt idx="72">
                  <c:v>6.29</c:v>
                </c:pt>
                <c:pt idx="73">
                  <c:v>6.41</c:v>
                </c:pt>
                <c:pt idx="74">
                  <c:v>6.52</c:v>
                </c:pt>
                <c:pt idx="75">
                  <c:v>6.65</c:v>
                </c:pt>
                <c:pt idx="76">
                  <c:v>6.77</c:v>
                </c:pt>
                <c:pt idx="77">
                  <c:v>6.89</c:v>
                </c:pt>
                <c:pt idx="78">
                  <c:v>7.01</c:v>
                </c:pt>
                <c:pt idx="79">
                  <c:v>7.13</c:v>
                </c:pt>
                <c:pt idx="80">
                  <c:v>7.25</c:v>
                </c:pt>
                <c:pt idx="81">
                  <c:v>7.37</c:v>
                </c:pt>
                <c:pt idx="82">
                  <c:v>7.49</c:v>
                </c:pt>
                <c:pt idx="83">
                  <c:v>7.6</c:v>
                </c:pt>
                <c:pt idx="84">
                  <c:v>7.72</c:v>
                </c:pt>
                <c:pt idx="85">
                  <c:v>7.81</c:v>
                </c:pt>
                <c:pt idx="86">
                  <c:v>7.89</c:v>
                </c:pt>
                <c:pt idx="87">
                  <c:v>7.99</c:v>
                </c:pt>
                <c:pt idx="88">
                  <c:v>8.0500000000000007</c:v>
                </c:pt>
                <c:pt idx="89">
                  <c:v>8.06</c:v>
                </c:pt>
                <c:pt idx="90">
                  <c:v>8.0500000000000007</c:v>
                </c:pt>
                <c:pt idx="91">
                  <c:v>8.06</c:v>
                </c:pt>
                <c:pt idx="92">
                  <c:v>8.06</c:v>
                </c:pt>
                <c:pt idx="93">
                  <c:v>8.06</c:v>
                </c:pt>
                <c:pt idx="94">
                  <c:v>8.06</c:v>
                </c:pt>
                <c:pt idx="95">
                  <c:v>8.06</c:v>
                </c:pt>
                <c:pt idx="96">
                  <c:v>8.06</c:v>
                </c:pt>
                <c:pt idx="97">
                  <c:v>8.06</c:v>
                </c:pt>
                <c:pt idx="98">
                  <c:v>8.06</c:v>
                </c:pt>
                <c:pt idx="99">
                  <c:v>8.06</c:v>
                </c:pt>
              </c:numCache>
            </c:numRef>
          </c:yVal>
          <c:smooth val="1"/>
        </c:ser>
        <c:ser>
          <c:idx val="6"/>
          <c:order val="2"/>
          <c:tx>
            <c:strRef>
              <c:f>'STC計算（1～4ST)'!$A$115</c:f>
              <c:strCache>
                <c:ptCount val="1"/>
                <c:pt idx="0">
                  <c:v>【実測】ST3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'DATA（1～4ST）'!$K$7:$K$106</c:f>
              <c:numCache>
                <c:formatCode>General</c:formatCode>
                <c:ptCount val="100"/>
                <c:pt idx="0">
                  <c:v>409.1</c:v>
                </c:pt>
                <c:pt idx="1">
                  <c:v>409.1</c:v>
                </c:pt>
                <c:pt idx="2">
                  <c:v>407.9</c:v>
                </c:pt>
                <c:pt idx="3">
                  <c:v>407.9</c:v>
                </c:pt>
                <c:pt idx="4">
                  <c:v>407.6</c:v>
                </c:pt>
                <c:pt idx="5">
                  <c:v>407.6</c:v>
                </c:pt>
                <c:pt idx="6">
                  <c:v>407.3</c:v>
                </c:pt>
                <c:pt idx="7">
                  <c:v>407</c:v>
                </c:pt>
                <c:pt idx="8">
                  <c:v>406.7</c:v>
                </c:pt>
                <c:pt idx="9">
                  <c:v>406.4</c:v>
                </c:pt>
                <c:pt idx="10">
                  <c:v>406.1</c:v>
                </c:pt>
                <c:pt idx="11">
                  <c:v>405.8</c:v>
                </c:pt>
                <c:pt idx="12">
                  <c:v>405.6</c:v>
                </c:pt>
                <c:pt idx="13">
                  <c:v>405</c:v>
                </c:pt>
                <c:pt idx="14">
                  <c:v>404.7</c:v>
                </c:pt>
                <c:pt idx="15">
                  <c:v>404.4</c:v>
                </c:pt>
                <c:pt idx="16">
                  <c:v>403.8</c:v>
                </c:pt>
                <c:pt idx="17">
                  <c:v>403.2</c:v>
                </c:pt>
                <c:pt idx="18">
                  <c:v>402.6</c:v>
                </c:pt>
                <c:pt idx="19">
                  <c:v>402</c:v>
                </c:pt>
                <c:pt idx="20">
                  <c:v>401.4</c:v>
                </c:pt>
                <c:pt idx="21">
                  <c:v>400.8</c:v>
                </c:pt>
                <c:pt idx="22">
                  <c:v>400.2</c:v>
                </c:pt>
                <c:pt idx="23">
                  <c:v>399.6</c:v>
                </c:pt>
                <c:pt idx="24">
                  <c:v>399.1</c:v>
                </c:pt>
                <c:pt idx="25">
                  <c:v>398.2</c:v>
                </c:pt>
                <c:pt idx="26">
                  <c:v>397.9</c:v>
                </c:pt>
                <c:pt idx="27">
                  <c:v>397</c:v>
                </c:pt>
                <c:pt idx="28">
                  <c:v>396.1</c:v>
                </c:pt>
                <c:pt idx="29">
                  <c:v>395.5</c:v>
                </c:pt>
                <c:pt idx="30">
                  <c:v>394.6</c:v>
                </c:pt>
                <c:pt idx="31">
                  <c:v>393.7</c:v>
                </c:pt>
                <c:pt idx="32">
                  <c:v>393.2</c:v>
                </c:pt>
                <c:pt idx="33">
                  <c:v>392.3</c:v>
                </c:pt>
                <c:pt idx="34">
                  <c:v>391.4</c:v>
                </c:pt>
                <c:pt idx="35">
                  <c:v>390.5</c:v>
                </c:pt>
                <c:pt idx="36">
                  <c:v>389.6</c:v>
                </c:pt>
                <c:pt idx="37">
                  <c:v>388.7</c:v>
                </c:pt>
                <c:pt idx="38">
                  <c:v>388.1</c:v>
                </c:pt>
                <c:pt idx="39">
                  <c:v>387</c:v>
                </c:pt>
                <c:pt idx="40">
                  <c:v>386.1</c:v>
                </c:pt>
                <c:pt idx="41">
                  <c:v>384.9</c:v>
                </c:pt>
                <c:pt idx="42">
                  <c:v>384</c:v>
                </c:pt>
                <c:pt idx="43">
                  <c:v>383.1</c:v>
                </c:pt>
                <c:pt idx="44">
                  <c:v>381.9</c:v>
                </c:pt>
                <c:pt idx="45">
                  <c:v>380.8</c:v>
                </c:pt>
                <c:pt idx="46">
                  <c:v>379.6</c:v>
                </c:pt>
                <c:pt idx="47">
                  <c:v>378.7</c:v>
                </c:pt>
                <c:pt idx="48">
                  <c:v>376.3</c:v>
                </c:pt>
                <c:pt idx="49">
                  <c:v>376.3</c:v>
                </c:pt>
                <c:pt idx="50">
                  <c:v>375.4</c:v>
                </c:pt>
                <c:pt idx="51">
                  <c:v>374</c:v>
                </c:pt>
                <c:pt idx="52">
                  <c:v>372.8</c:v>
                </c:pt>
                <c:pt idx="53">
                  <c:v>371.6</c:v>
                </c:pt>
                <c:pt idx="54">
                  <c:v>370.1</c:v>
                </c:pt>
                <c:pt idx="55">
                  <c:v>368.9</c:v>
                </c:pt>
                <c:pt idx="56">
                  <c:v>367.8</c:v>
                </c:pt>
                <c:pt idx="57">
                  <c:v>366</c:v>
                </c:pt>
                <c:pt idx="58">
                  <c:v>364.6</c:v>
                </c:pt>
                <c:pt idx="59">
                  <c:v>363.3</c:v>
                </c:pt>
                <c:pt idx="60">
                  <c:v>361.6</c:v>
                </c:pt>
                <c:pt idx="61">
                  <c:v>360.1</c:v>
                </c:pt>
                <c:pt idx="62">
                  <c:v>358.6</c:v>
                </c:pt>
                <c:pt idx="63">
                  <c:v>356.5</c:v>
                </c:pt>
                <c:pt idx="64">
                  <c:v>354.8</c:v>
                </c:pt>
                <c:pt idx="65">
                  <c:v>353.3</c:v>
                </c:pt>
                <c:pt idx="66">
                  <c:v>351.2</c:v>
                </c:pt>
                <c:pt idx="67">
                  <c:v>349.5</c:v>
                </c:pt>
                <c:pt idx="68">
                  <c:v>347.4</c:v>
                </c:pt>
                <c:pt idx="69">
                  <c:v>345</c:v>
                </c:pt>
                <c:pt idx="70">
                  <c:v>342.7</c:v>
                </c:pt>
                <c:pt idx="71">
                  <c:v>340.6</c:v>
                </c:pt>
                <c:pt idx="72">
                  <c:v>337.9</c:v>
                </c:pt>
                <c:pt idx="73">
                  <c:v>335</c:v>
                </c:pt>
                <c:pt idx="74">
                  <c:v>332.3</c:v>
                </c:pt>
                <c:pt idx="75">
                  <c:v>328.8</c:v>
                </c:pt>
                <c:pt idx="76">
                  <c:v>325.3</c:v>
                </c:pt>
                <c:pt idx="77">
                  <c:v>321.39999999999998</c:v>
                </c:pt>
                <c:pt idx="78">
                  <c:v>316.7</c:v>
                </c:pt>
                <c:pt idx="79">
                  <c:v>311.39999999999998</c:v>
                </c:pt>
                <c:pt idx="80">
                  <c:v>305.2</c:v>
                </c:pt>
                <c:pt idx="81">
                  <c:v>296.89999999999998</c:v>
                </c:pt>
                <c:pt idx="82">
                  <c:v>285.10000000000002</c:v>
                </c:pt>
                <c:pt idx="83">
                  <c:v>267.10000000000002</c:v>
                </c:pt>
                <c:pt idx="84">
                  <c:v>237</c:v>
                </c:pt>
                <c:pt idx="85">
                  <c:v>187.7</c:v>
                </c:pt>
                <c:pt idx="86">
                  <c:v>126.9</c:v>
                </c:pt>
                <c:pt idx="87">
                  <c:v>64.599999999999994</c:v>
                </c:pt>
                <c:pt idx="88">
                  <c:v>28.6</c:v>
                </c:pt>
                <c:pt idx="89">
                  <c:v>15.6</c:v>
                </c:pt>
                <c:pt idx="90">
                  <c:v>10.9</c:v>
                </c:pt>
                <c:pt idx="91">
                  <c:v>7.6</c:v>
                </c:pt>
                <c:pt idx="92">
                  <c:v>7.3</c:v>
                </c:pt>
                <c:pt idx="93">
                  <c:v>7.3</c:v>
                </c:pt>
                <c:pt idx="94">
                  <c:v>7.3</c:v>
                </c:pt>
                <c:pt idx="95">
                  <c:v>7.3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0</c:v>
                </c:pt>
              </c:numCache>
            </c:numRef>
          </c:xVal>
          <c:yVal>
            <c:numRef>
              <c:f>'DATA（1～4ST）'!$J$7:$J$106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0.12</c:v>
                </c:pt>
                <c:pt idx="3">
                  <c:v>0.14000000000000001</c:v>
                </c:pt>
                <c:pt idx="4">
                  <c:v>0.17</c:v>
                </c:pt>
                <c:pt idx="5">
                  <c:v>0.19</c:v>
                </c:pt>
                <c:pt idx="6">
                  <c:v>0.22</c:v>
                </c:pt>
                <c:pt idx="7">
                  <c:v>0.25</c:v>
                </c:pt>
                <c:pt idx="8">
                  <c:v>0.28999999999999998</c:v>
                </c:pt>
                <c:pt idx="9">
                  <c:v>0.33</c:v>
                </c:pt>
                <c:pt idx="10">
                  <c:v>0.37</c:v>
                </c:pt>
                <c:pt idx="11">
                  <c:v>0.41</c:v>
                </c:pt>
                <c:pt idx="12">
                  <c:v>0.46</c:v>
                </c:pt>
                <c:pt idx="13">
                  <c:v>0.51</c:v>
                </c:pt>
                <c:pt idx="14">
                  <c:v>0.56000000000000005</c:v>
                </c:pt>
                <c:pt idx="15">
                  <c:v>0.62</c:v>
                </c:pt>
                <c:pt idx="16">
                  <c:v>0.68</c:v>
                </c:pt>
                <c:pt idx="17">
                  <c:v>0.74</c:v>
                </c:pt>
                <c:pt idx="18">
                  <c:v>0.8</c:v>
                </c:pt>
                <c:pt idx="19">
                  <c:v>0.87</c:v>
                </c:pt>
                <c:pt idx="20">
                  <c:v>0.94</c:v>
                </c:pt>
                <c:pt idx="21">
                  <c:v>1.01</c:v>
                </c:pt>
                <c:pt idx="22">
                  <c:v>1.08</c:v>
                </c:pt>
                <c:pt idx="23">
                  <c:v>1.1599999999999999</c:v>
                </c:pt>
                <c:pt idx="24">
                  <c:v>1.24</c:v>
                </c:pt>
                <c:pt idx="25">
                  <c:v>1.31</c:v>
                </c:pt>
                <c:pt idx="26">
                  <c:v>1.39</c:v>
                </c:pt>
                <c:pt idx="27">
                  <c:v>1.48</c:v>
                </c:pt>
                <c:pt idx="28">
                  <c:v>1.57</c:v>
                </c:pt>
                <c:pt idx="29">
                  <c:v>1.65</c:v>
                </c:pt>
                <c:pt idx="30">
                  <c:v>1.74</c:v>
                </c:pt>
                <c:pt idx="31">
                  <c:v>1.83</c:v>
                </c:pt>
                <c:pt idx="32">
                  <c:v>1.92</c:v>
                </c:pt>
                <c:pt idx="33">
                  <c:v>2.0099999999999998</c:v>
                </c:pt>
                <c:pt idx="34">
                  <c:v>2.11</c:v>
                </c:pt>
                <c:pt idx="35">
                  <c:v>2.2000000000000002</c:v>
                </c:pt>
                <c:pt idx="36">
                  <c:v>2.2999999999999998</c:v>
                </c:pt>
                <c:pt idx="37">
                  <c:v>2.4</c:v>
                </c:pt>
                <c:pt idx="38">
                  <c:v>2.4900000000000002</c:v>
                </c:pt>
                <c:pt idx="39">
                  <c:v>2.6</c:v>
                </c:pt>
                <c:pt idx="40">
                  <c:v>2.7</c:v>
                </c:pt>
                <c:pt idx="41">
                  <c:v>2.8</c:v>
                </c:pt>
                <c:pt idx="42">
                  <c:v>2.9</c:v>
                </c:pt>
                <c:pt idx="43">
                  <c:v>3.01</c:v>
                </c:pt>
                <c:pt idx="44">
                  <c:v>3.11</c:v>
                </c:pt>
                <c:pt idx="45">
                  <c:v>3.22</c:v>
                </c:pt>
                <c:pt idx="46">
                  <c:v>3.33</c:v>
                </c:pt>
                <c:pt idx="47">
                  <c:v>3.43</c:v>
                </c:pt>
                <c:pt idx="48">
                  <c:v>3.63</c:v>
                </c:pt>
                <c:pt idx="49">
                  <c:v>3.65</c:v>
                </c:pt>
                <c:pt idx="50">
                  <c:v>3.75</c:v>
                </c:pt>
                <c:pt idx="51">
                  <c:v>3.87</c:v>
                </c:pt>
                <c:pt idx="52">
                  <c:v>3.98</c:v>
                </c:pt>
                <c:pt idx="53">
                  <c:v>4.09</c:v>
                </c:pt>
                <c:pt idx="54">
                  <c:v>4.2</c:v>
                </c:pt>
                <c:pt idx="55">
                  <c:v>4.32</c:v>
                </c:pt>
                <c:pt idx="56">
                  <c:v>4.42</c:v>
                </c:pt>
                <c:pt idx="57">
                  <c:v>4.54</c:v>
                </c:pt>
                <c:pt idx="58">
                  <c:v>4.7300000000000004</c:v>
                </c:pt>
                <c:pt idx="59">
                  <c:v>4.7699999999999996</c:v>
                </c:pt>
                <c:pt idx="60">
                  <c:v>4.88</c:v>
                </c:pt>
                <c:pt idx="61">
                  <c:v>5</c:v>
                </c:pt>
                <c:pt idx="62">
                  <c:v>5.1100000000000003</c:v>
                </c:pt>
                <c:pt idx="63">
                  <c:v>5.23</c:v>
                </c:pt>
                <c:pt idx="64">
                  <c:v>5.35</c:v>
                </c:pt>
                <c:pt idx="65">
                  <c:v>5.46</c:v>
                </c:pt>
                <c:pt idx="66">
                  <c:v>5.58</c:v>
                </c:pt>
                <c:pt idx="67">
                  <c:v>5.7</c:v>
                </c:pt>
                <c:pt idx="68">
                  <c:v>5.82</c:v>
                </c:pt>
                <c:pt idx="69">
                  <c:v>5.94</c:v>
                </c:pt>
                <c:pt idx="70">
                  <c:v>6.06</c:v>
                </c:pt>
                <c:pt idx="71">
                  <c:v>6.17</c:v>
                </c:pt>
                <c:pt idx="72">
                  <c:v>6.29</c:v>
                </c:pt>
                <c:pt idx="73">
                  <c:v>6.42</c:v>
                </c:pt>
                <c:pt idx="74">
                  <c:v>6.53</c:v>
                </c:pt>
                <c:pt idx="75">
                  <c:v>6.65</c:v>
                </c:pt>
                <c:pt idx="76">
                  <c:v>6.78</c:v>
                </c:pt>
                <c:pt idx="77">
                  <c:v>6.89</c:v>
                </c:pt>
                <c:pt idx="78">
                  <c:v>7.01</c:v>
                </c:pt>
                <c:pt idx="79">
                  <c:v>7.14</c:v>
                </c:pt>
                <c:pt idx="80">
                  <c:v>7.25</c:v>
                </c:pt>
                <c:pt idx="81">
                  <c:v>7.37</c:v>
                </c:pt>
                <c:pt idx="82">
                  <c:v>7.5</c:v>
                </c:pt>
                <c:pt idx="83">
                  <c:v>7.6</c:v>
                </c:pt>
                <c:pt idx="84">
                  <c:v>7.71</c:v>
                </c:pt>
                <c:pt idx="85">
                  <c:v>7.8</c:v>
                </c:pt>
                <c:pt idx="86">
                  <c:v>7.89</c:v>
                </c:pt>
                <c:pt idx="87">
                  <c:v>7.97</c:v>
                </c:pt>
                <c:pt idx="88">
                  <c:v>8.01</c:v>
                </c:pt>
                <c:pt idx="89">
                  <c:v>8</c:v>
                </c:pt>
                <c:pt idx="90">
                  <c:v>7.99</c:v>
                </c:pt>
                <c:pt idx="91">
                  <c:v>8.01</c:v>
                </c:pt>
                <c:pt idx="92">
                  <c:v>8.01</c:v>
                </c:pt>
                <c:pt idx="93">
                  <c:v>8.01</c:v>
                </c:pt>
                <c:pt idx="94">
                  <c:v>8.01</c:v>
                </c:pt>
                <c:pt idx="95">
                  <c:v>8.01</c:v>
                </c:pt>
                <c:pt idx="96">
                  <c:v>8.01</c:v>
                </c:pt>
                <c:pt idx="97">
                  <c:v>8.01</c:v>
                </c:pt>
                <c:pt idx="98">
                  <c:v>8.01</c:v>
                </c:pt>
                <c:pt idx="99">
                  <c:v>8.01</c:v>
                </c:pt>
              </c:numCache>
            </c:numRef>
          </c:yVal>
          <c:smooth val="1"/>
        </c:ser>
        <c:ser>
          <c:idx val="7"/>
          <c:order val="3"/>
          <c:tx>
            <c:strRef>
              <c:f>'STC計算（1～4ST)'!$A$116</c:f>
              <c:strCache>
                <c:ptCount val="1"/>
                <c:pt idx="0">
                  <c:v>【実測】ST4</c:v>
                </c:pt>
              </c:strCache>
            </c:strRef>
          </c:tx>
          <c:spPr>
            <a:ln w="38100">
              <a:solidFill>
                <a:srgbClr val="00FF00"/>
              </a:solidFill>
              <a:prstDash val="solid"/>
            </a:ln>
          </c:spPr>
          <c:marker>
            <c:symbol val="none"/>
          </c:marker>
          <c:xVal>
            <c:numRef>
              <c:f>'DATA（1～4ST）'!$O$7:$O$106</c:f>
              <c:numCache>
                <c:formatCode>General</c:formatCode>
                <c:ptCount val="100"/>
                <c:pt idx="0">
                  <c:v>405.6</c:v>
                </c:pt>
                <c:pt idx="1">
                  <c:v>405.6</c:v>
                </c:pt>
                <c:pt idx="2">
                  <c:v>404.4</c:v>
                </c:pt>
                <c:pt idx="3">
                  <c:v>404.1</c:v>
                </c:pt>
                <c:pt idx="4">
                  <c:v>403.8</c:v>
                </c:pt>
                <c:pt idx="5">
                  <c:v>403.8</c:v>
                </c:pt>
                <c:pt idx="6">
                  <c:v>403.5</c:v>
                </c:pt>
                <c:pt idx="7">
                  <c:v>403.2</c:v>
                </c:pt>
                <c:pt idx="8">
                  <c:v>402.9</c:v>
                </c:pt>
                <c:pt idx="9">
                  <c:v>402.6</c:v>
                </c:pt>
                <c:pt idx="10">
                  <c:v>402</c:v>
                </c:pt>
                <c:pt idx="11">
                  <c:v>401.7</c:v>
                </c:pt>
                <c:pt idx="12">
                  <c:v>401.1</c:v>
                </c:pt>
                <c:pt idx="13">
                  <c:v>400.8</c:v>
                </c:pt>
                <c:pt idx="14">
                  <c:v>400.2</c:v>
                </c:pt>
                <c:pt idx="15">
                  <c:v>399.4</c:v>
                </c:pt>
                <c:pt idx="16">
                  <c:v>399.1</c:v>
                </c:pt>
                <c:pt idx="17">
                  <c:v>398.5</c:v>
                </c:pt>
                <c:pt idx="18">
                  <c:v>397.6</c:v>
                </c:pt>
                <c:pt idx="19">
                  <c:v>397</c:v>
                </c:pt>
                <c:pt idx="20">
                  <c:v>396.4</c:v>
                </c:pt>
                <c:pt idx="21">
                  <c:v>395.5</c:v>
                </c:pt>
                <c:pt idx="22">
                  <c:v>394.9</c:v>
                </c:pt>
                <c:pt idx="23">
                  <c:v>394</c:v>
                </c:pt>
                <c:pt idx="24">
                  <c:v>393.2</c:v>
                </c:pt>
                <c:pt idx="25">
                  <c:v>392.3</c:v>
                </c:pt>
                <c:pt idx="26">
                  <c:v>391.4</c:v>
                </c:pt>
                <c:pt idx="27">
                  <c:v>390.2</c:v>
                </c:pt>
                <c:pt idx="28">
                  <c:v>389.3</c:v>
                </c:pt>
                <c:pt idx="29">
                  <c:v>388.4</c:v>
                </c:pt>
                <c:pt idx="30">
                  <c:v>387.5</c:v>
                </c:pt>
                <c:pt idx="31">
                  <c:v>386.4</c:v>
                </c:pt>
                <c:pt idx="32">
                  <c:v>385.2</c:v>
                </c:pt>
                <c:pt idx="33">
                  <c:v>384</c:v>
                </c:pt>
                <c:pt idx="34">
                  <c:v>382.5</c:v>
                </c:pt>
                <c:pt idx="35">
                  <c:v>381.3</c:v>
                </c:pt>
                <c:pt idx="36">
                  <c:v>380.2</c:v>
                </c:pt>
                <c:pt idx="37">
                  <c:v>379.3</c:v>
                </c:pt>
                <c:pt idx="38">
                  <c:v>378.1</c:v>
                </c:pt>
                <c:pt idx="39">
                  <c:v>376.6</c:v>
                </c:pt>
                <c:pt idx="40">
                  <c:v>375.1</c:v>
                </c:pt>
                <c:pt idx="41">
                  <c:v>373.7</c:v>
                </c:pt>
                <c:pt idx="42">
                  <c:v>372.2</c:v>
                </c:pt>
                <c:pt idx="43">
                  <c:v>370.7</c:v>
                </c:pt>
                <c:pt idx="44">
                  <c:v>369.2</c:v>
                </c:pt>
                <c:pt idx="45">
                  <c:v>367.5</c:v>
                </c:pt>
                <c:pt idx="46">
                  <c:v>366</c:v>
                </c:pt>
                <c:pt idx="47">
                  <c:v>364.2</c:v>
                </c:pt>
                <c:pt idx="48">
                  <c:v>361</c:v>
                </c:pt>
                <c:pt idx="49">
                  <c:v>360.4</c:v>
                </c:pt>
                <c:pt idx="50">
                  <c:v>358.6</c:v>
                </c:pt>
                <c:pt idx="51">
                  <c:v>356.5</c:v>
                </c:pt>
                <c:pt idx="52">
                  <c:v>354.5</c:v>
                </c:pt>
                <c:pt idx="53">
                  <c:v>352.4</c:v>
                </c:pt>
                <c:pt idx="54">
                  <c:v>350</c:v>
                </c:pt>
                <c:pt idx="55">
                  <c:v>347.4</c:v>
                </c:pt>
                <c:pt idx="56">
                  <c:v>344.7</c:v>
                </c:pt>
                <c:pt idx="57">
                  <c:v>341.8</c:v>
                </c:pt>
                <c:pt idx="58">
                  <c:v>339.1</c:v>
                </c:pt>
                <c:pt idx="59">
                  <c:v>335.9</c:v>
                </c:pt>
                <c:pt idx="60">
                  <c:v>332</c:v>
                </c:pt>
                <c:pt idx="61">
                  <c:v>328.2</c:v>
                </c:pt>
                <c:pt idx="62">
                  <c:v>324.10000000000002</c:v>
                </c:pt>
                <c:pt idx="63">
                  <c:v>318.8</c:v>
                </c:pt>
                <c:pt idx="64">
                  <c:v>312.60000000000002</c:v>
                </c:pt>
                <c:pt idx="65">
                  <c:v>305.8</c:v>
                </c:pt>
                <c:pt idx="66">
                  <c:v>302.5</c:v>
                </c:pt>
                <c:pt idx="67">
                  <c:v>300.5</c:v>
                </c:pt>
                <c:pt idx="68">
                  <c:v>298.10000000000002</c:v>
                </c:pt>
                <c:pt idx="69">
                  <c:v>295.7</c:v>
                </c:pt>
                <c:pt idx="70">
                  <c:v>293.10000000000002</c:v>
                </c:pt>
                <c:pt idx="71">
                  <c:v>290.39999999999998</c:v>
                </c:pt>
                <c:pt idx="72">
                  <c:v>287.8</c:v>
                </c:pt>
                <c:pt idx="73">
                  <c:v>284.8</c:v>
                </c:pt>
                <c:pt idx="74">
                  <c:v>281.89999999999998</c:v>
                </c:pt>
                <c:pt idx="75">
                  <c:v>278.3</c:v>
                </c:pt>
                <c:pt idx="76">
                  <c:v>274.8</c:v>
                </c:pt>
                <c:pt idx="77">
                  <c:v>270.89999999999998</c:v>
                </c:pt>
                <c:pt idx="78">
                  <c:v>266.2</c:v>
                </c:pt>
                <c:pt idx="79">
                  <c:v>261.5</c:v>
                </c:pt>
                <c:pt idx="80">
                  <c:v>256.2</c:v>
                </c:pt>
                <c:pt idx="81">
                  <c:v>249.1</c:v>
                </c:pt>
                <c:pt idx="82">
                  <c:v>239.9</c:v>
                </c:pt>
                <c:pt idx="83">
                  <c:v>228.1</c:v>
                </c:pt>
                <c:pt idx="84">
                  <c:v>209.2</c:v>
                </c:pt>
                <c:pt idx="85">
                  <c:v>178.2</c:v>
                </c:pt>
                <c:pt idx="86">
                  <c:v>137.80000000000001</c:v>
                </c:pt>
                <c:pt idx="87">
                  <c:v>81.400000000000006</c:v>
                </c:pt>
                <c:pt idx="88">
                  <c:v>34.200000000000003</c:v>
                </c:pt>
                <c:pt idx="89">
                  <c:v>16.8</c:v>
                </c:pt>
                <c:pt idx="90">
                  <c:v>10.9</c:v>
                </c:pt>
                <c:pt idx="91">
                  <c:v>7.6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0</c:v>
                </c:pt>
              </c:numCache>
            </c:numRef>
          </c:xVal>
          <c:yVal>
            <c:numRef>
              <c:f>'DATA（1～4ST）'!$N$7:$N$106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0.12</c:v>
                </c:pt>
                <c:pt idx="3">
                  <c:v>0.14000000000000001</c:v>
                </c:pt>
                <c:pt idx="4">
                  <c:v>0.17</c:v>
                </c:pt>
                <c:pt idx="5">
                  <c:v>0.19</c:v>
                </c:pt>
                <c:pt idx="6">
                  <c:v>0.22</c:v>
                </c:pt>
                <c:pt idx="7">
                  <c:v>0.25</c:v>
                </c:pt>
                <c:pt idx="8">
                  <c:v>0.28999999999999998</c:v>
                </c:pt>
                <c:pt idx="9">
                  <c:v>0.33</c:v>
                </c:pt>
                <c:pt idx="10">
                  <c:v>0.37</c:v>
                </c:pt>
                <c:pt idx="11">
                  <c:v>0.41</c:v>
                </c:pt>
                <c:pt idx="12">
                  <c:v>0.46</c:v>
                </c:pt>
                <c:pt idx="13">
                  <c:v>0.51</c:v>
                </c:pt>
                <c:pt idx="14">
                  <c:v>0.56999999999999995</c:v>
                </c:pt>
                <c:pt idx="15">
                  <c:v>0.62</c:v>
                </c:pt>
                <c:pt idx="16">
                  <c:v>0.68</c:v>
                </c:pt>
                <c:pt idx="17">
                  <c:v>0.74</c:v>
                </c:pt>
                <c:pt idx="18">
                  <c:v>0.8</c:v>
                </c:pt>
                <c:pt idx="19">
                  <c:v>0.87</c:v>
                </c:pt>
                <c:pt idx="20">
                  <c:v>0.94</c:v>
                </c:pt>
                <c:pt idx="21">
                  <c:v>1.01</c:v>
                </c:pt>
                <c:pt idx="22">
                  <c:v>1.0900000000000001</c:v>
                </c:pt>
                <c:pt idx="23">
                  <c:v>1.1599999999999999</c:v>
                </c:pt>
                <c:pt idx="24">
                  <c:v>1.24</c:v>
                </c:pt>
                <c:pt idx="25">
                  <c:v>1.32</c:v>
                </c:pt>
                <c:pt idx="26">
                  <c:v>1.4</c:v>
                </c:pt>
                <c:pt idx="27">
                  <c:v>1.48</c:v>
                </c:pt>
                <c:pt idx="28">
                  <c:v>1.57</c:v>
                </c:pt>
                <c:pt idx="29">
                  <c:v>1.65</c:v>
                </c:pt>
                <c:pt idx="30">
                  <c:v>1.74</c:v>
                </c:pt>
                <c:pt idx="31">
                  <c:v>1.83</c:v>
                </c:pt>
                <c:pt idx="32">
                  <c:v>1.92</c:v>
                </c:pt>
                <c:pt idx="33">
                  <c:v>2.02</c:v>
                </c:pt>
                <c:pt idx="34">
                  <c:v>2.11</c:v>
                </c:pt>
                <c:pt idx="35">
                  <c:v>2.2000000000000002</c:v>
                </c:pt>
                <c:pt idx="36">
                  <c:v>2.2999999999999998</c:v>
                </c:pt>
                <c:pt idx="37">
                  <c:v>2.4</c:v>
                </c:pt>
                <c:pt idx="38">
                  <c:v>2.5</c:v>
                </c:pt>
                <c:pt idx="39">
                  <c:v>2.6</c:v>
                </c:pt>
                <c:pt idx="40">
                  <c:v>2.7</c:v>
                </c:pt>
                <c:pt idx="41">
                  <c:v>2.8</c:v>
                </c:pt>
                <c:pt idx="42">
                  <c:v>2.9</c:v>
                </c:pt>
                <c:pt idx="43">
                  <c:v>3.01</c:v>
                </c:pt>
                <c:pt idx="44">
                  <c:v>3.11</c:v>
                </c:pt>
                <c:pt idx="45">
                  <c:v>3.22</c:v>
                </c:pt>
                <c:pt idx="46">
                  <c:v>3.33</c:v>
                </c:pt>
                <c:pt idx="47">
                  <c:v>3.43</c:v>
                </c:pt>
                <c:pt idx="48">
                  <c:v>3.63</c:v>
                </c:pt>
                <c:pt idx="49">
                  <c:v>3.65</c:v>
                </c:pt>
                <c:pt idx="50">
                  <c:v>3.75</c:v>
                </c:pt>
                <c:pt idx="51">
                  <c:v>3.87</c:v>
                </c:pt>
                <c:pt idx="52">
                  <c:v>3.98</c:v>
                </c:pt>
                <c:pt idx="53">
                  <c:v>4.09</c:v>
                </c:pt>
                <c:pt idx="54">
                  <c:v>4.2</c:v>
                </c:pt>
                <c:pt idx="55">
                  <c:v>4.32</c:v>
                </c:pt>
                <c:pt idx="56">
                  <c:v>4.42</c:v>
                </c:pt>
                <c:pt idx="57">
                  <c:v>4.53</c:v>
                </c:pt>
                <c:pt idx="58">
                  <c:v>4.6500000000000004</c:v>
                </c:pt>
                <c:pt idx="59">
                  <c:v>4.76</c:v>
                </c:pt>
                <c:pt idx="60">
                  <c:v>4.88</c:v>
                </c:pt>
                <c:pt idx="61">
                  <c:v>5</c:v>
                </c:pt>
                <c:pt idx="62">
                  <c:v>5.1100000000000003</c:v>
                </c:pt>
                <c:pt idx="63">
                  <c:v>5.22</c:v>
                </c:pt>
                <c:pt idx="64">
                  <c:v>5.34</c:v>
                </c:pt>
                <c:pt idx="65">
                  <c:v>5.45</c:v>
                </c:pt>
                <c:pt idx="66">
                  <c:v>5.57</c:v>
                </c:pt>
                <c:pt idx="67">
                  <c:v>5.69</c:v>
                </c:pt>
                <c:pt idx="68">
                  <c:v>5.8</c:v>
                </c:pt>
                <c:pt idx="69">
                  <c:v>5.92</c:v>
                </c:pt>
                <c:pt idx="70">
                  <c:v>6.04</c:v>
                </c:pt>
                <c:pt idx="71">
                  <c:v>6.16</c:v>
                </c:pt>
                <c:pt idx="72">
                  <c:v>6.27</c:v>
                </c:pt>
                <c:pt idx="73">
                  <c:v>6.39</c:v>
                </c:pt>
                <c:pt idx="74">
                  <c:v>6.51</c:v>
                </c:pt>
                <c:pt idx="75">
                  <c:v>6.63</c:v>
                </c:pt>
                <c:pt idx="76">
                  <c:v>6.75</c:v>
                </c:pt>
                <c:pt idx="77">
                  <c:v>6.86</c:v>
                </c:pt>
                <c:pt idx="78">
                  <c:v>6.99</c:v>
                </c:pt>
                <c:pt idx="79">
                  <c:v>7.11</c:v>
                </c:pt>
                <c:pt idx="80">
                  <c:v>7.22</c:v>
                </c:pt>
                <c:pt idx="81">
                  <c:v>7.34</c:v>
                </c:pt>
                <c:pt idx="82">
                  <c:v>7.47</c:v>
                </c:pt>
                <c:pt idx="83">
                  <c:v>7.58</c:v>
                </c:pt>
                <c:pt idx="84">
                  <c:v>7.69</c:v>
                </c:pt>
                <c:pt idx="85">
                  <c:v>7.79</c:v>
                </c:pt>
                <c:pt idx="86">
                  <c:v>7.88</c:v>
                </c:pt>
                <c:pt idx="87">
                  <c:v>7.96</c:v>
                </c:pt>
                <c:pt idx="88">
                  <c:v>7.97</c:v>
                </c:pt>
                <c:pt idx="89">
                  <c:v>7.97</c:v>
                </c:pt>
                <c:pt idx="90">
                  <c:v>7.96</c:v>
                </c:pt>
                <c:pt idx="91">
                  <c:v>7.97</c:v>
                </c:pt>
                <c:pt idx="92">
                  <c:v>7.97</c:v>
                </c:pt>
                <c:pt idx="93">
                  <c:v>7.97</c:v>
                </c:pt>
                <c:pt idx="94">
                  <c:v>7.97</c:v>
                </c:pt>
                <c:pt idx="95">
                  <c:v>7.97</c:v>
                </c:pt>
                <c:pt idx="96">
                  <c:v>7.97</c:v>
                </c:pt>
                <c:pt idx="97">
                  <c:v>7.97</c:v>
                </c:pt>
                <c:pt idx="98">
                  <c:v>7.97</c:v>
                </c:pt>
                <c:pt idx="99">
                  <c:v>7.97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0609280"/>
        <c:axId val="790609672"/>
      </c:scatterChart>
      <c:valAx>
        <c:axId val="790609280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電圧(V)</a:t>
                </a:r>
              </a:p>
            </c:rich>
          </c:tx>
          <c:layout>
            <c:manualLayout>
              <c:xMode val="edge"/>
              <c:yMode val="edge"/>
              <c:x val="0.38958339101097372"/>
              <c:y val="0.9444443258152053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90609672"/>
        <c:crosses val="autoZero"/>
        <c:crossBetween val="midCat"/>
      </c:valAx>
      <c:valAx>
        <c:axId val="7906096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電流(A)</a:t>
                </a:r>
              </a:p>
            </c:rich>
          </c:tx>
          <c:layout>
            <c:manualLayout>
              <c:xMode val="edge"/>
              <c:yMode val="edge"/>
              <c:x val="1.145833502973452E-2"/>
              <c:y val="0.4579123626495840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90609280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"/>
          <c:y val="0.43389830508474575"/>
          <c:w val="0.99479158693581093"/>
          <c:h val="0.571186440677966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Ｐ－Ｖ特性</a:t>
            </a:r>
          </a:p>
        </c:rich>
      </c:tx>
      <c:layout>
        <c:manualLayout>
          <c:xMode val="edge"/>
          <c:yMode val="edge"/>
          <c:x val="0.46354170568389397"/>
          <c:y val="2.02021442234974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291666666666666E-2"/>
          <c:y val="0.11279461279461279"/>
          <c:w val="0.68854166666666672"/>
          <c:h val="0.77777777777777779"/>
        </c:manualLayout>
      </c:layout>
      <c:scatterChart>
        <c:scatterStyle val="smoothMarker"/>
        <c:varyColors val="0"/>
        <c:ser>
          <c:idx val="4"/>
          <c:order val="0"/>
          <c:tx>
            <c:strRef>
              <c:f>'STC計算（1～4ST)'!$A$122</c:f>
              <c:strCache>
                <c:ptCount val="1"/>
                <c:pt idx="0">
                  <c:v>【実測】ストリング１　P-V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Ref>
              <c:f>'DATA（1～4ST）'!$C$7:$C$106</c:f>
              <c:numCache>
                <c:formatCode>General</c:formatCode>
                <c:ptCount val="100"/>
                <c:pt idx="0">
                  <c:v>412.9</c:v>
                </c:pt>
                <c:pt idx="1">
                  <c:v>412.9</c:v>
                </c:pt>
                <c:pt idx="2">
                  <c:v>411.8</c:v>
                </c:pt>
                <c:pt idx="3">
                  <c:v>411.5</c:v>
                </c:pt>
                <c:pt idx="4">
                  <c:v>411.5</c:v>
                </c:pt>
                <c:pt idx="5">
                  <c:v>411.2</c:v>
                </c:pt>
                <c:pt idx="6">
                  <c:v>410.9</c:v>
                </c:pt>
                <c:pt idx="7">
                  <c:v>410.6</c:v>
                </c:pt>
                <c:pt idx="8">
                  <c:v>410.3</c:v>
                </c:pt>
                <c:pt idx="9">
                  <c:v>410</c:v>
                </c:pt>
                <c:pt idx="10">
                  <c:v>409.7</c:v>
                </c:pt>
                <c:pt idx="11">
                  <c:v>409.4</c:v>
                </c:pt>
                <c:pt idx="12">
                  <c:v>409.1</c:v>
                </c:pt>
                <c:pt idx="13">
                  <c:v>408.5</c:v>
                </c:pt>
                <c:pt idx="14">
                  <c:v>408.2</c:v>
                </c:pt>
                <c:pt idx="15">
                  <c:v>407.6</c:v>
                </c:pt>
                <c:pt idx="16">
                  <c:v>407</c:v>
                </c:pt>
                <c:pt idx="17">
                  <c:v>406.7</c:v>
                </c:pt>
                <c:pt idx="18">
                  <c:v>406.1</c:v>
                </c:pt>
                <c:pt idx="19">
                  <c:v>405.6</c:v>
                </c:pt>
                <c:pt idx="20">
                  <c:v>405</c:v>
                </c:pt>
                <c:pt idx="21">
                  <c:v>404.4</c:v>
                </c:pt>
                <c:pt idx="22">
                  <c:v>403.8</c:v>
                </c:pt>
                <c:pt idx="23">
                  <c:v>403.2</c:v>
                </c:pt>
                <c:pt idx="24">
                  <c:v>402.6</c:v>
                </c:pt>
                <c:pt idx="25">
                  <c:v>401.7</c:v>
                </c:pt>
                <c:pt idx="26">
                  <c:v>401.1</c:v>
                </c:pt>
                <c:pt idx="27">
                  <c:v>400.2</c:v>
                </c:pt>
                <c:pt idx="28">
                  <c:v>399.6</c:v>
                </c:pt>
                <c:pt idx="29">
                  <c:v>399.1</c:v>
                </c:pt>
                <c:pt idx="30">
                  <c:v>398.2</c:v>
                </c:pt>
                <c:pt idx="31">
                  <c:v>397.3</c:v>
                </c:pt>
                <c:pt idx="32">
                  <c:v>396.7</c:v>
                </c:pt>
                <c:pt idx="33">
                  <c:v>395.8</c:v>
                </c:pt>
                <c:pt idx="34">
                  <c:v>394.9</c:v>
                </c:pt>
                <c:pt idx="35">
                  <c:v>394</c:v>
                </c:pt>
                <c:pt idx="36">
                  <c:v>393.2</c:v>
                </c:pt>
                <c:pt idx="37">
                  <c:v>392.3</c:v>
                </c:pt>
                <c:pt idx="38">
                  <c:v>391.4</c:v>
                </c:pt>
                <c:pt idx="39">
                  <c:v>390.2</c:v>
                </c:pt>
                <c:pt idx="40">
                  <c:v>389.3</c:v>
                </c:pt>
                <c:pt idx="41">
                  <c:v>388.4</c:v>
                </c:pt>
                <c:pt idx="42">
                  <c:v>387.5</c:v>
                </c:pt>
                <c:pt idx="43">
                  <c:v>386.4</c:v>
                </c:pt>
                <c:pt idx="44">
                  <c:v>385.5</c:v>
                </c:pt>
                <c:pt idx="45">
                  <c:v>384.3</c:v>
                </c:pt>
                <c:pt idx="46">
                  <c:v>383.1</c:v>
                </c:pt>
                <c:pt idx="47">
                  <c:v>381.9</c:v>
                </c:pt>
                <c:pt idx="48">
                  <c:v>380.8</c:v>
                </c:pt>
                <c:pt idx="49">
                  <c:v>379.6</c:v>
                </c:pt>
                <c:pt idx="50">
                  <c:v>378.4</c:v>
                </c:pt>
                <c:pt idx="51">
                  <c:v>377.2</c:v>
                </c:pt>
                <c:pt idx="52">
                  <c:v>376</c:v>
                </c:pt>
                <c:pt idx="53">
                  <c:v>374.8</c:v>
                </c:pt>
                <c:pt idx="54">
                  <c:v>373.4</c:v>
                </c:pt>
                <c:pt idx="55">
                  <c:v>372.2</c:v>
                </c:pt>
                <c:pt idx="56">
                  <c:v>371</c:v>
                </c:pt>
                <c:pt idx="57">
                  <c:v>369.5</c:v>
                </c:pt>
                <c:pt idx="58">
                  <c:v>368.1</c:v>
                </c:pt>
                <c:pt idx="59">
                  <c:v>366.6</c:v>
                </c:pt>
                <c:pt idx="60">
                  <c:v>364.8</c:v>
                </c:pt>
                <c:pt idx="61">
                  <c:v>363.3</c:v>
                </c:pt>
                <c:pt idx="62">
                  <c:v>361.9</c:v>
                </c:pt>
                <c:pt idx="63">
                  <c:v>360.1</c:v>
                </c:pt>
                <c:pt idx="64">
                  <c:v>358.3</c:v>
                </c:pt>
                <c:pt idx="65">
                  <c:v>356.5</c:v>
                </c:pt>
                <c:pt idx="66">
                  <c:v>354.8</c:v>
                </c:pt>
                <c:pt idx="67">
                  <c:v>352.7</c:v>
                </c:pt>
                <c:pt idx="68">
                  <c:v>350.6</c:v>
                </c:pt>
                <c:pt idx="69">
                  <c:v>348.3</c:v>
                </c:pt>
                <c:pt idx="70">
                  <c:v>345.9</c:v>
                </c:pt>
                <c:pt idx="71">
                  <c:v>343.9</c:v>
                </c:pt>
                <c:pt idx="72">
                  <c:v>341.2</c:v>
                </c:pt>
                <c:pt idx="73">
                  <c:v>338.2</c:v>
                </c:pt>
                <c:pt idx="74">
                  <c:v>335.6</c:v>
                </c:pt>
                <c:pt idx="75">
                  <c:v>332.3</c:v>
                </c:pt>
                <c:pt idx="76">
                  <c:v>328.8</c:v>
                </c:pt>
                <c:pt idx="77">
                  <c:v>325</c:v>
                </c:pt>
                <c:pt idx="78">
                  <c:v>320.2</c:v>
                </c:pt>
                <c:pt idx="79">
                  <c:v>314.89999999999998</c:v>
                </c:pt>
                <c:pt idx="80">
                  <c:v>308.7</c:v>
                </c:pt>
                <c:pt idx="81">
                  <c:v>299.89999999999998</c:v>
                </c:pt>
                <c:pt idx="82">
                  <c:v>287.5</c:v>
                </c:pt>
                <c:pt idx="83">
                  <c:v>269.2</c:v>
                </c:pt>
                <c:pt idx="84">
                  <c:v>236.1</c:v>
                </c:pt>
                <c:pt idx="85">
                  <c:v>188.3</c:v>
                </c:pt>
                <c:pt idx="86">
                  <c:v>133.30000000000001</c:v>
                </c:pt>
                <c:pt idx="87">
                  <c:v>76.099999999999994</c:v>
                </c:pt>
                <c:pt idx="88">
                  <c:v>32.700000000000003</c:v>
                </c:pt>
                <c:pt idx="89">
                  <c:v>17.100000000000001</c:v>
                </c:pt>
                <c:pt idx="90">
                  <c:v>11.5</c:v>
                </c:pt>
                <c:pt idx="91">
                  <c:v>7.9</c:v>
                </c:pt>
                <c:pt idx="92">
                  <c:v>7.3</c:v>
                </c:pt>
                <c:pt idx="93">
                  <c:v>7.3</c:v>
                </c:pt>
                <c:pt idx="94">
                  <c:v>7.3</c:v>
                </c:pt>
                <c:pt idx="95">
                  <c:v>7.3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0</c:v>
                </c:pt>
              </c:numCache>
            </c:numRef>
          </c:xVal>
          <c:yVal>
            <c:numRef>
              <c:f>'STC計算（1～4ST)'!$M$7:$M$106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49.415999999999997</c:v>
                </c:pt>
                <c:pt idx="3">
                  <c:v>57.610000000000007</c:v>
                </c:pt>
                <c:pt idx="4">
                  <c:v>65.84</c:v>
                </c:pt>
                <c:pt idx="5">
                  <c:v>78.128</c:v>
                </c:pt>
                <c:pt idx="6">
                  <c:v>90.397999999999996</c:v>
                </c:pt>
                <c:pt idx="7">
                  <c:v>102.65</c:v>
                </c:pt>
                <c:pt idx="8">
                  <c:v>118.98699999999999</c:v>
                </c:pt>
                <c:pt idx="9">
                  <c:v>131.19999999999999</c:v>
                </c:pt>
                <c:pt idx="10">
                  <c:v>151.589</c:v>
                </c:pt>
                <c:pt idx="11">
                  <c:v>167.85399999999998</c:v>
                </c:pt>
                <c:pt idx="12">
                  <c:v>184.09500000000003</c:v>
                </c:pt>
                <c:pt idx="13">
                  <c:v>204.25</c:v>
                </c:pt>
                <c:pt idx="14">
                  <c:v>228.59200000000001</c:v>
                </c:pt>
                <c:pt idx="15">
                  <c:v>248.636</c:v>
                </c:pt>
                <c:pt idx="16">
                  <c:v>272.69</c:v>
                </c:pt>
                <c:pt idx="17">
                  <c:v>296.89099999999996</c:v>
                </c:pt>
                <c:pt idx="18">
                  <c:v>324.88000000000005</c:v>
                </c:pt>
                <c:pt idx="19">
                  <c:v>348.81600000000003</c:v>
                </c:pt>
                <c:pt idx="20">
                  <c:v>376.65000000000003</c:v>
                </c:pt>
                <c:pt idx="21">
                  <c:v>404.4</c:v>
                </c:pt>
                <c:pt idx="22">
                  <c:v>432.06600000000003</c:v>
                </c:pt>
                <c:pt idx="23">
                  <c:v>463.67999999999995</c:v>
                </c:pt>
                <c:pt idx="24">
                  <c:v>495.19800000000004</c:v>
                </c:pt>
                <c:pt idx="25">
                  <c:v>526.22699999999998</c:v>
                </c:pt>
                <c:pt idx="26">
                  <c:v>557.529</c:v>
                </c:pt>
                <c:pt idx="27">
                  <c:v>588.29399999999998</c:v>
                </c:pt>
                <c:pt idx="28">
                  <c:v>623.37600000000009</c:v>
                </c:pt>
                <c:pt idx="29">
                  <c:v>654.524</c:v>
                </c:pt>
                <c:pt idx="30">
                  <c:v>688.88599999999997</c:v>
                </c:pt>
                <c:pt idx="31">
                  <c:v>723.08600000000001</c:v>
                </c:pt>
                <c:pt idx="32">
                  <c:v>757.697</c:v>
                </c:pt>
                <c:pt idx="33">
                  <c:v>791.6</c:v>
                </c:pt>
                <c:pt idx="34">
                  <c:v>852.98400000000004</c:v>
                </c:pt>
                <c:pt idx="35">
                  <c:v>862.86</c:v>
                </c:pt>
                <c:pt idx="36">
                  <c:v>900.428</c:v>
                </c:pt>
                <c:pt idx="37">
                  <c:v>937.59700000000009</c:v>
                </c:pt>
                <c:pt idx="38">
                  <c:v>970.67199999999991</c:v>
                </c:pt>
                <c:pt idx="39">
                  <c:v>1010.6179999999999</c:v>
                </c:pt>
                <c:pt idx="40">
                  <c:v>1047.2170000000001</c:v>
                </c:pt>
                <c:pt idx="41">
                  <c:v>1083.636</c:v>
                </c:pt>
                <c:pt idx="42">
                  <c:v>1119.875</c:v>
                </c:pt>
                <c:pt idx="43">
                  <c:v>1159.1999999999998</c:v>
                </c:pt>
                <c:pt idx="44">
                  <c:v>1195.05</c:v>
                </c:pt>
                <c:pt idx="45">
                  <c:v>1233.6030000000001</c:v>
                </c:pt>
                <c:pt idx="46">
                  <c:v>1271.8920000000001</c:v>
                </c:pt>
                <c:pt idx="47">
                  <c:v>1306.098</c:v>
                </c:pt>
                <c:pt idx="48">
                  <c:v>1344.2239999999999</c:v>
                </c:pt>
                <c:pt idx="49">
                  <c:v>1381.7440000000001</c:v>
                </c:pt>
                <c:pt idx="50">
                  <c:v>1419</c:v>
                </c:pt>
                <c:pt idx="51">
                  <c:v>1455.992</c:v>
                </c:pt>
                <c:pt idx="52">
                  <c:v>1492.72</c:v>
                </c:pt>
                <c:pt idx="53">
                  <c:v>1529.184</c:v>
                </c:pt>
                <c:pt idx="54">
                  <c:v>1564.546</c:v>
                </c:pt>
                <c:pt idx="55">
                  <c:v>1600.4599999999998</c:v>
                </c:pt>
                <c:pt idx="56">
                  <c:v>1636.1100000000001</c:v>
                </c:pt>
                <c:pt idx="57">
                  <c:v>1673.835</c:v>
                </c:pt>
                <c:pt idx="58">
                  <c:v>1711.6650000000002</c:v>
                </c:pt>
                <c:pt idx="59">
                  <c:v>1745.0160000000001</c:v>
                </c:pt>
                <c:pt idx="60">
                  <c:v>1776.576</c:v>
                </c:pt>
                <c:pt idx="61">
                  <c:v>1812.8670000000002</c:v>
                </c:pt>
                <c:pt idx="62">
                  <c:v>1845.6899999999998</c:v>
                </c:pt>
                <c:pt idx="63">
                  <c:v>1879.722</c:v>
                </c:pt>
                <c:pt idx="64">
                  <c:v>1913.3220000000001</c:v>
                </c:pt>
                <c:pt idx="65">
                  <c:v>1942.925</c:v>
                </c:pt>
                <c:pt idx="66">
                  <c:v>1976.2360000000001</c:v>
                </c:pt>
                <c:pt idx="67">
                  <c:v>2010.39</c:v>
                </c:pt>
                <c:pt idx="68">
                  <c:v>2036.9860000000001</c:v>
                </c:pt>
                <c:pt idx="69">
                  <c:v>2065.4189999999999</c:v>
                </c:pt>
                <c:pt idx="70">
                  <c:v>2092.6949999999997</c:v>
                </c:pt>
                <c:pt idx="71">
                  <c:v>2118.424</c:v>
                </c:pt>
                <c:pt idx="72">
                  <c:v>2146.1480000000001</c:v>
                </c:pt>
                <c:pt idx="73">
                  <c:v>2164.48</c:v>
                </c:pt>
                <c:pt idx="74">
                  <c:v>2188.1120000000001</c:v>
                </c:pt>
                <c:pt idx="75">
                  <c:v>2206.4719999999998</c:v>
                </c:pt>
                <c:pt idx="76">
                  <c:v>2222.6880000000001</c:v>
                </c:pt>
                <c:pt idx="77">
                  <c:v>2236</c:v>
                </c:pt>
                <c:pt idx="78">
                  <c:v>2241.4</c:v>
                </c:pt>
                <c:pt idx="79">
                  <c:v>2245.2369999999996</c:v>
                </c:pt>
                <c:pt idx="80">
                  <c:v>2234.9879999999998</c:v>
                </c:pt>
                <c:pt idx="81">
                  <c:v>2207.2640000000001</c:v>
                </c:pt>
                <c:pt idx="82">
                  <c:v>2153.375</c:v>
                </c:pt>
                <c:pt idx="83">
                  <c:v>2043.2279999999998</c:v>
                </c:pt>
                <c:pt idx="84">
                  <c:v>1817.97</c:v>
                </c:pt>
                <c:pt idx="85">
                  <c:v>1466.8570000000002</c:v>
                </c:pt>
                <c:pt idx="86">
                  <c:v>1051.7370000000001</c:v>
                </c:pt>
                <c:pt idx="87">
                  <c:v>607.27800000000002</c:v>
                </c:pt>
                <c:pt idx="88">
                  <c:v>261.92700000000002</c:v>
                </c:pt>
                <c:pt idx="89">
                  <c:v>136.80000000000001</c:v>
                </c:pt>
                <c:pt idx="90">
                  <c:v>91.885000000000005</c:v>
                </c:pt>
                <c:pt idx="91">
                  <c:v>63.279000000000003</c:v>
                </c:pt>
                <c:pt idx="92">
                  <c:v>58.472999999999999</c:v>
                </c:pt>
                <c:pt idx="93">
                  <c:v>58.472999999999999</c:v>
                </c:pt>
                <c:pt idx="94">
                  <c:v>58.472999999999999</c:v>
                </c:pt>
                <c:pt idx="95">
                  <c:v>58.472999999999999</c:v>
                </c:pt>
                <c:pt idx="96">
                  <c:v>56.07</c:v>
                </c:pt>
                <c:pt idx="97">
                  <c:v>56.07</c:v>
                </c:pt>
                <c:pt idx="98">
                  <c:v>56.07</c:v>
                </c:pt>
                <c:pt idx="99">
                  <c:v>0</c:v>
                </c:pt>
              </c:numCache>
            </c:numRef>
          </c:yVal>
          <c:smooth val="1"/>
        </c:ser>
        <c:ser>
          <c:idx val="5"/>
          <c:order val="1"/>
          <c:tx>
            <c:strRef>
              <c:f>'STC計算（1～4ST)'!$A$123</c:f>
              <c:strCache>
                <c:ptCount val="1"/>
                <c:pt idx="0">
                  <c:v>【実測】ストリング２　P-V</c:v>
                </c:pt>
              </c:strCache>
            </c:strRef>
          </c:tx>
          <c:spPr>
            <a:ln w="381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Ref>
              <c:f>'DATA（1～4ST）'!$G$7:$G$106</c:f>
              <c:numCache>
                <c:formatCode>General</c:formatCode>
                <c:ptCount val="100"/>
                <c:pt idx="0">
                  <c:v>407.9</c:v>
                </c:pt>
                <c:pt idx="1">
                  <c:v>407.9</c:v>
                </c:pt>
                <c:pt idx="2">
                  <c:v>407</c:v>
                </c:pt>
                <c:pt idx="3">
                  <c:v>406.7</c:v>
                </c:pt>
                <c:pt idx="4">
                  <c:v>406.7</c:v>
                </c:pt>
                <c:pt idx="5">
                  <c:v>406.7</c:v>
                </c:pt>
                <c:pt idx="6">
                  <c:v>406.4</c:v>
                </c:pt>
                <c:pt idx="7">
                  <c:v>406.1</c:v>
                </c:pt>
                <c:pt idx="8">
                  <c:v>405.8</c:v>
                </c:pt>
                <c:pt idx="9">
                  <c:v>405.6</c:v>
                </c:pt>
                <c:pt idx="10">
                  <c:v>405.3</c:v>
                </c:pt>
                <c:pt idx="11">
                  <c:v>404.7</c:v>
                </c:pt>
                <c:pt idx="12">
                  <c:v>404.4</c:v>
                </c:pt>
                <c:pt idx="13">
                  <c:v>404.4</c:v>
                </c:pt>
                <c:pt idx="14">
                  <c:v>403.5</c:v>
                </c:pt>
                <c:pt idx="15">
                  <c:v>403.2</c:v>
                </c:pt>
                <c:pt idx="16">
                  <c:v>402.9</c:v>
                </c:pt>
                <c:pt idx="17">
                  <c:v>402.3</c:v>
                </c:pt>
                <c:pt idx="18">
                  <c:v>402</c:v>
                </c:pt>
                <c:pt idx="19">
                  <c:v>401.1</c:v>
                </c:pt>
                <c:pt idx="20">
                  <c:v>400.8</c:v>
                </c:pt>
                <c:pt idx="21">
                  <c:v>400.2</c:v>
                </c:pt>
                <c:pt idx="22">
                  <c:v>399.6</c:v>
                </c:pt>
                <c:pt idx="23">
                  <c:v>398.8</c:v>
                </c:pt>
                <c:pt idx="24">
                  <c:v>398.2</c:v>
                </c:pt>
                <c:pt idx="25">
                  <c:v>397.6</c:v>
                </c:pt>
                <c:pt idx="26">
                  <c:v>397</c:v>
                </c:pt>
                <c:pt idx="27">
                  <c:v>396.4</c:v>
                </c:pt>
                <c:pt idx="28">
                  <c:v>395.5</c:v>
                </c:pt>
                <c:pt idx="29">
                  <c:v>394.9</c:v>
                </c:pt>
                <c:pt idx="30">
                  <c:v>394</c:v>
                </c:pt>
                <c:pt idx="31">
                  <c:v>393.2</c:v>
                </c:pt>
                <c:pt idx="32">
                  <c:v>392.6</c:v>
                </c:pt>
                <c:pt idx="33">
                  <c:v>391.7</c:v>
                </c:pt>
                <c:pt idx="34">
                  <c:v>390.8</c:v>
                </c:pt>
                <c:pt idx="35">
                  <c:v>389.9</c:v>
                </c:pt>
                <c:pt idx="36">
                  <c:v>389</c:v>
                </c:pt>
                <c:pt idx="37">
                  <c:v>388.1</c:v>
                </c:pt>
                <c:pt idx="38">
                  <c:v>387.2</c:v>
                </c:pt>
                <c:pt idx="39">
                  <c:v>386.4</c:v>
                </c:pt>
                <c:pt idx="40">
                  <c:v>385.2</c:v>
                </c:pt>
                <c:pt idx="41">
                  <c:v>384.3</c:v>
                </c:pt>
                <c:pt idx="42">
                  <c:v>383.4</c:v>
                </c:pt>
                <c:pt idx="43">
                  <c:v>382.5</c:v>
                </c:pt>
                <c:pt idx="44">
                  <c:v>381.3</c:v>
                </c:pt>
                <c:pt idx="45">
                  <c:v>380.2</c:v>
                </c:pt>
                <c:pt idx="46">
                  <c:v>379.3</c:v>
                </c:pt>
                <c:pt idx="47">
                  <c:v>378.1</c:v>
                </c:pt>
                <c:pt idx="48">
                  <c:v>377</c:v>
                </c:pt>
                <c:pt idx="49">
                  <c:v>376</c:v>
                </c:pt>
                <c:pt idx="50">
                  <c:v>374.8</c:v>
                </c:pt>
                <c:pt idx="51">
                  <c:v>373.4</c:v>
                </c:pt>
                <c:pt idx="52">
                  <c:v>372.2</c:v>
                </c:pt>
                <c:pt idx="53">
                  <c:v>371.3</c:v>
                </c:pt>
                <c:pt idx="54">
                  <c:v>369.8</c:v>
                </c:pt>
                <c:pt idx="55">
                  <c:v>368.4</c:v>
                </c:pt>
                <c:pt idx="56">
                  <c:v>367.2</c:v>
                </c:pt>
                <c:pt idx="57">
                  <c:v>365.7</c:v>
                </c:pt>
                <c:pt idx="58">
                  <c:v>364.5</c:v>
                </c:pt>
                <c:pt idx="59">
                  <c:v>363</c:v>
                </c:pt>
                <c:pt idx="60">
                  <c:v>361.6</c:v>
                </c:pt>
                <c:pt idx="61">
                  <c:v>359.8</c:v>
                </c:pt>
                <c:pt idx="62">
                  <c:v>358.3</c:v>
                </c:pt>
                <c:pt idx="63">
                  <c:v>356.5</c:v>
                </c:pt>
                <c:pt idx="64">
                  <c:v>354.8</c:v>
                </c:pt>
                <c:pt idx="65">
                  <c:v>353.3</c:v>
                </c:pt>
                <c:pt idx="66">
                  <c:v>351.2</c:v>
                </c:pt>
                <c:pt idx="67">
                  <c:v>349.5</c:v>
                </c:pt>
                <c:pt idx="68">
                  <c:v>347.7</c:v>
                </c:pt>
                <c:pt idx="69">
                  <c:v>345.3</c:v>
                </c:pt>
                <c:pt idx="70">
                  <c:v>343</c:v>
                </c:pt>
                <c:pt idx="71">
                  <c:v>340.9</c:v>
                </c:pt>
                <c:pt idx="72">
                  <c:v>338.5</c:v>
                </c:pt>
                <c:pt idx="73">
                  <c:v>335.9</c:v>
                </c:pt>
                <c:pt idx="74">
                  <c:v>332.9</c:v>
                </c:pt>
                <c:pt idx="75">
                  <c:v>330</c:v>
                </c:pt>
                <c:pt idx="76">
                  <c:v>326.39999999999998</c:v>
                </c:pt>
                <c:pt idx="77">
                  <c:v>322.89999999999998</c:v>
                </c:pt>
                <c:pt idx="78">
                  <c:v>318.8</c:v>
                </c:pt>
                <c:pt idx="79">
                  <c:v>314</c:v>
                </c:pt>
                <c:pt idx="80">
                  <c:v>308.7</c:v>
                </c:pt>
                <c:pt idx="81">
                  <c:v>301.3</c:v>
                </c:pt>
                <c:pt idx="82">
                  <c:v>291.89999999999998</c:v>
                </c:pt>
                <c:pt idx="83">
                  <c:v>278.60000000000002</c:v>
                </c:pt>
                <c:pt idx="84">
                  <c:v>255</c:v>
                </c:pt>
                <c:pt idx="85">
                  <c:v>217.8</c:v>
                </c:pt>
                <c:pt idx="86">
                  <c:v>162.30000000000001</c:v>
                </c:pt>
                <c:pt idx="87">
                  <c:v>97.3</c:v>
                </c:pt>
                <c:pt idx="88">
                  <c:v>45.1</c:v>
                </c:pt>
                <c:pt idx="89">
                  <c:v>21.5</c:v>
                </c:pt>
                <c:pt idx="90">
                  <c:v>12.9</c:v>
                </c:pt>
                <c:pt idx="91">
                  <c:v>9.4</c:v>
                </c:pt>
                <c:pt idx="92">
                  <c:v>7.3</c:v>
                </c:pt>
                <c:pt idx="93">
                  <c:v>7.3</c:v>
                </c:pt>
                <c:pt idx="94">
                  <c:v>7.3</c:v>
                </c:pt>
                <c:pt idx="95">
                  <c:v>7.3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0</c:v>
                </c:pt>
              </c:numCache>
            </c:numRef>
          </c:xVal>
          <c:yVal>
            <c:numRef>
              <c:f>'STC計算（1～4ST)'!$N$7:$N$106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48.839999999999996</c:v>
                </c:pt>
                <c:pt idx="3">
                  <c:v>56.938000000000002</c:v>
                </c:pt>
                <c:pt idx="4">
                  <c:v>65.072000000000003</c:v>
                </c:pt>
                <c:pt idx="5">
                  <c:v>77.272999999999996</c:v>
                </c:pt>
                <c:pt idx="6">
                  <c:v>89.408000000000001</c:v>
                </c:pt>
                <c:pt idx="7">
                  <c:v>101.52500000000001</c:v>
                </c:pt>
                <c:pt idx="8">
                  <c:v>117.682</c:v>
                </c:pt>
                <c:pt idx="9">
                  <c:v>133.84800000000001</c:v>
                </c:pt>
                <c:pt idx="10">
                  <c:v>149.96100000000001</c:v>
                </c:pt>
                <c:pt idx="11">
                  <c:v>165.92699999999999</c:v>
                </c:pt>
                <c:pt idx="12">
                  <c:v>186.024</c:v>
                </c:pt>
                <c:pt idx="13">
                  <c:v>206.244</c:v>
                </c:pt>
                <c:pt idx="14">
                  <c:v>225.96</c:v>
                </c:pt>
                <c:pt idx="15">
                  <c:v>245.952</c:v>
                </c:pt>
                <c:pt idx="16">
                  <c:v>273.97199999999998</c:v>
                </c:pt>
                <c:pt idx="17">
                  <c:v>293.67899999999997</c:v>
                </c:pt>
                <c:pt idx="18">
                  <c:v>321.60000000000002</c:v>
                </c:pt>
                <c:pt idx="19">
                  <c:v>348.95699999999999</c:v>
                </c:pt>
                <c:pt idx="20">
                  <c:v>372.74400000000003</c:v>
                </c:pt>
                <c:pt idx="21">
                  <c:v>400.2</c:v>
                </c:pt>
                <c:pt idx="22">
                  <c:v>431.56800000000004</c:v>
                </c:pt>
                <c:pt idx="23">
                  <c:v>458.62</c:v>
                </c:pt>
                <c:pt idx="24">
                  <c:v>489.786</c:v>
                </c:pt>
                <c:pt idx="25">
                  <c:v>520.85599999999999</c:v>
                </c:pt>
                <c:pt idx="26">
                  <c:v>551.82999999999993</c:v>
                </c:pt>
                <c:pt idx="27">
                  <c:v>582.70799999999997</c:v>
                </c:pt>
                <c:pt idx="28">
                  <c:v>616.98</c:v>
                </c:pt>
                <c:pt idx="29">
                  <c:v>647.63599999999997</c:v>
                </c:pt>
                <c:pt idx="30">
                  <c:v>681.62</c:v>
                </c:pt>
                <c:pt idx="31">
                  <c:v>719.55600000000004</c:v>
                </c:pt>
                <c:pt idx="32">
                  <c:v>749.86599999999999</c:v>
                </c:pt>
                <c:pt idx="33">
                  <c:v>787.31699999999989</c:v>
                </c:pt>
                <c:pt idx="34">
                  <c:v>824.58799999999997</c:v>
                </c:pt>
                <c:pt idx="35">
                  <c:v>857.78</c:v>
                </c:pt>
                <c:pt idx="36">
                  <c:v>890.81000000000006</c:v>
                </c:pt>
                <c:pt idx="37">
                  <c:v>927.55900000000008</c:v>
                </c:pt>
                <c:pt idx="38">
                  <c:v>964.12800000000004</c:v>
                </c:pt>
                <c:pt idx="39">
                  <c:v>1000.7759999999998</c:v>
                </c:pt>
                <c:pt idx="40">
                  <c:v>1040.04</c:v>
                </c:pt>
                <c:pt idx="41">
                  <c:v>1072.1970000000001</c:v>
                </c:pt>
                <c:pt idx="42">
                  <c:v>1111.8599999999999</c:v>
                </c:pt>
                <c:pt idx="43">
                  <c:v>1151.3249999999998</c:v>
                </c:pt>
                <c:pt idx="44">
                  <c:v>1182.03</c:v>
                </c:pt>
                <c:pt idx="45">
                  <c:v>1220.442</c:v>
                </c:pt>
                <c:pt idx="46">
                  <c:v>1259.2760000000001</c:v>
                </c:pt>
                <c:pt idx="47">
                  <c:v>1293.1020000000001</c:v>
                </c:pt>
                <c:pt idx="48">
                  <c:v>1368.51</c:v>
                </c:pt>
                <c:pt idx="49">
                  <c:v>1368.64</c:v>
                </c:pt>
                <c:pt idx="50">
                  <c:v>1405.5</c:v>
                </c:pt>
                <c:pt idx="51">
                  <c:v>1441.3239999999998</c:v>
                </c:pt>
                <c:pt idx="52">
                  <c:v>1481.356</c:v>
                </c:pt>
                <c:pt idx="53">
                  <c:v>1514.904</c:v>
                </c:pt>
                <c:pt idx="54">
                  <c:v>1549.4620000000002</c:v>
                </c:pt>
                <c:pt idx="55">
                  <c:v>1587.8039999999999</c:v>
                </c:pt>
                <c:pt idx="56">
                  <c:v>1623.0239999999999</c:v>
                </c:pt>
                <c:pt idx="57">
                  <c:v>1656.6210000000001</c:v>
                </c:pt>
                <c:pt idx="58">
                  <c:v>1694.9250000000002</c:v>
                </c:pt>
                <c:pt idx="59">
                  <c:v>1727.8799999999999</c:v>
                </c:pt>
                <c:pt idx="60">
                  <c:v>1764.6080000000002</c:v>
                </c:pt>
                <c:pt idx="61">
                  <c:v>1795.402</c:v>
                </c:pt>
                <c:pt idx="62">
                  <c:v>1830.9130000000002</c:v>
                </c:pt>
                <c:pt idx="63">
                  <c:v>1864.4950000000001</c:v>
                </c:pt>
                <c:pt idx="64">
                  <c:v>1898.1799999999998</c:v>
                </c:pt>
                <c:pt idx="65">
                  <c:v>1929.018</c:v>
                </c:pt>
                <c:pt idx="66">
                  <c:v>1959.6959999999999</c:v>
                </c:pt>
                <c:pt idx="67">
                  <c:v>1992.15</c:v>
                </c:pt>
                <c:pt idx="68">
                  <c:v>2020.1369999999997</c:v>
                </c:pt>
                <c:pt idx="69">
                  <c:v>2047.6289999999999</c:v>
                </c:pt>
                <c:pt idx="70">
                  <c:v>2075.15</c:v>
                </c:pt>
                <c:pt idx="71">
                  <c:v>2099.944</c:v>
                </c:pt>
                <c:pt idx="72">
                  <c:v>2129.165</c:v>
                </c:pt>
                <c:pt idx="73">
                  <c:v>2153.1189999999997</c:v>
                </c:pt>
                <c:pt idx="74">
                  <c:v>2170.5079999999998</c:v>
                </c:pt>
                <c:pt idx="75">
                  <c:v>2194.5</c:v>
                </c:pt>
                <c:pt idx="76">
                  <c:v>2209.7279999999996</c:v>
                </c:pt>
                <c:pt idx="77">
                  <c:v>2224.7809999999999</c:v>
                </c:pt>
                <c:pt idx="78">
                  <c:v>2234.788</c:v>
                </c:pt>
                <c:pt idx="79">
                  <c:v>2238.8200000000002</c:v>
                </c:pt>
                <c:pt idx="80">
                  <c:v>2238.0749999999998</c:v>
                </c:pt>
                <c:pt idx="81">
                  <c:v>2220.5810000000001</c:v>
                </c:pt>
                <c:pt idx="82">
                  <c:v>2186.3309999999997</c:v>
                </c:pt>
                <c:pt idx="83">
                  <c:v>2117.36</c:v>
                </c:pt>
                <c:pt idx="84">
                  <c:v>1968.6</c:v>
                </c:pt>
                <c:pt idx="85">
                  <c:v>1701.018</c:v>
                </c:pt>
                <c:pt idx="86">
                  <c:v>1280.547</c:v>
                </c:pt>
                <c:pt idx="87">
                  <c:v>777.42700000000002</c:v>
                </c:pt>
                <c:pt idx="88">
                  <c:v>363.05500000000006</c:v>
                </c:pt>
                <c:pt idx="89">
                  <c:v>173.29000000000002</c:v>
                </c:pt>
                <c:pt idx="90">
                  <c:v>103.84500000000001</c:v>
                </c:pt>
                <c:pt idx="91">
                  <c:v>75.76400000000001</c:v>
                </c:pt>
                <c:pt idx="92">
                  <c:v>58.838000000000001</c:v>
                </c:pt>
                <c:pt idx="93">
                  <c:v>58.838000000000001</c:v>
                </c:pt>
                <c:pt idx="94">
                  <c:v>58.838000000000001</c:v>
                </c:pt>
                <c:pt idx="95">
                  <c:v>58.838000000000001</c:v>
                </c:pt>
                <c:pt idx="96">
                  <c:v>56.42</c:v>
                </c:pt>
                <c:pt idx="97">
                  <c:v>56.42</c:v>
                </c:pt>
                <c:pt idx="98">
                  <c:v>56.42</c:v>
                </c:pt>
                <c:pt idx="99">
                  <c:v>0</c:v>
                </c:pt>
              </c:numCache>
            </c:numRef>
          </c:yVal>
          <c:smooth val="1"/>
        </c:ser>
        <c:ser>
          <c:idx val="6"/>
          <c:order val="2"/>
          <c:tx>
            <c:strRef>
              <c:f>'STC計算（1～4ST)'!$A$124</c:f>
              <c:strCache>
                <c:ptCount val="1"/>
                <c:pt idx="0">
                  <c:v>【実測】ストリング３　P-V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'DATA（1～4ST）'!$K$7:$K$106</c:f>
              <c:numCache>
                <c:formatCode>General</c:formatCode>
                <c:ptCount val="100"/>
                <c:pt idx="0">
                  <c:v>409.1</c:v>
                </c:pt>
                <c:pt idx="1">
                  <c:v>409.1</c:v>
                </c:pt>
                <c:pt idx="2">
                  <c:v>407.9</c:v>
                </c:pt>
                <c:pt idx="3">
                  <c:v>407.9</c:v>
                </c:pt>
                <c:pt idx="4">
                  <c:v>407.6</c:v>
                </c:pt>
                <c:pt idx="5">
                  <c:v>407.6</c:v>
                </c:pt>
                <c:pt idx="6">
                  <c:v>407.3</c:v>
                </c:pt>
                <c:pt idx="7">
                  <c:v>407</c:v>
                </c:pt>
                <c:pt idx="8">
                  <c:v>406.7</c:v>
                </c:pt>
                <c:pt idx="9">
                  <c:v>406.4</c:v>
                </c:pt>
                <c:pt idx="10">
                  <c:v>406.1</c:v>
                </c:pt>
                <c:pt idx="11">
                  <c:v>405.8</c:v>
                </c:pt>
                <c:pt idx="12">
                  <c:v>405.6</c:v>
                </c:pt>
                <c:pt idx="13">
                  <c:v>405</c:v>
                </c:pt>
                <c:pt idx="14">
                  <c:v>404.7</c:v>
                </c:pt>
                <c:pt idx="15">
                  <c:v>404.4</c:v>
                </c:pt>
                <c:pt idx="16">
                  <c:v>403.8</c:v>
                </c:pt>
                <c:pt idx="17">
                  <c:v>403.2</c:v>
                </c:pt>
                <c:pt idx="18">
                  <c:v>402.6</c:v>
                </c:pt>
                <c:pt idx="19">
                  <c:v>402</c:v>
                </c:pt>
                <c:pt idx="20">
                  <c:v>401.4</c:v>
                </c:pt>
                <c:pt idx="21">
                  <c:v>400.8</c:v>
                </c:pt>
                <c:pt idx="22">
                  <c:v>400.2</c:v>
                </c:pt>
                <c:pt idx="23">
                  <c:v>399.6</c:v>
                </c:pt>
                <c:pt idx="24">
                  <c:v>399.1</c:v>
                </c:pt>
                <c:pt idx="25">
                  <c:v>398.2</c:v>
                </c:pt>
                <c:pt idx="26">
                  <c:v>397.9</c:v>
                </c:pt>
                <c:pt idx="27">
                  <c:v>397</c:v>
                </c:pt>
                <c:pt idx="28">
                  <c:v>396.1</c:v>
                </c:pt>
                <c:pt idx="29">
                  <c:v>395.5</c:v>
                </c:pt>
                <c:pt idx="30">
                  <c:v>394.6</c:v>
                </c:pt>
                <c:pt idx="31">
                  <c:v>393.7</c:v>
                </c:pt>
                <c:pt idx="32">
                  <c:v>393.2</c:v>
                </c:pt>
                <c:pt idx="33">
                  <c:v>392.3</c:v>
                </c:pt>
                <c:pt idx="34">
                  <c:v>391.4</c:v>
                </c:pt>
                <c:pt idx="35">
                  <c:v>390.5</c:v>
                </c:pt>
                <c:pt idx="36">
                  <c:v>389.6</c:v>
                </c:pt>
                <c:pt idx="37">
                  <c:v>388.7</c:v>
                </c:pt>
                <c:pt idx="38">
                  <c:v>388.1</c:v>
                </c:pt>
                <c:pt idx="39">
                  <c:v>387</c:v>
                </c:pt>
                <c:pt idx="40">
                  <c:v>386.1</c:v>
                </c:pt>
                <c:pt idx="41">
                  <c:v>384.9</c:v>
                </c:pt>
                <c:pt idx="42">
                  <c:v>384</c:v>
                </c:pt>
                <c:pt idx="43">
                  <c:v>383.1</c:v>
                </c:pt>
                <c:pt idx="44">
                  <c:v>381.9</c:v>
                </c:pt>
                <c:pt idx="45">
                  <c:v>380.8</c:v>
                </c:pt>
                <c:pt idx="46">
                  <c:v>379.6</c:v>
                </c:pt>
                <c:pt idx="47">
                  <c:v>378.7</c:v>
                </c:pt>
                <c:pt idx="48">
                  <c:v>376.3</c:v>
                </c:pt>
                <c:pt idx="49">
                  <c:v>376.3</c:v>
                </c:pt>
                <c:pt idx="50">
                  <c:v>375.4</c:v>
                </c:pt>
                <c:pt idx="51">
                  <c:v>374</c:v>
                </c:pt>
                <c:pt idx="52">
                  <c:v>372.8</c:v>
                </c:pt>
                <c:pt idx="53">
                  <c:v>371.6</c:v>
                </c:pt>
                <c:pt idx="54">
                  <c:v>370.1</c:v>
                </c:pt>
                <c:pt idx="55">
                  <c:v>368.9</c:v>
                </c:pt>
                <c:pt idx="56">
                  <c:v>367.8</c:v>
                </c:pt>
                <c:pt idx="57">
                  <c:v>366</c:v>
                </c:pt>
                <c:pt idx="58">
                  <c:v>364.6</c:v>
                </c:pt>
                <c:pt idx="59">
                  <c:v>363.3</c:v>
                </c:pt>
                <c:pt idx="60">
                  <c:v>361.6</c:v>
                </c:pt>
                <c:pt idx="61">
                  <c:v>360.1</c:v>
                </c:pt>
                <c:pt idx="62">
                  <c:v>358.6</c:v>
                </c:pt>
                <c:pt idx="63">
                  <c:v>356.5</c:v>
                </c:pt>
                <c:pt idx="64">
                  <c:v>354.8</c:v>
                </c:pt>
                <c:pt idx="65">
                  <c:v>353.3</c:v>
                </c:pt>
                <c:pt idx="66">
                  <c:v>351.2</c:v>
                </c:pt>
                <c:pt idx="67">
                  <c:v>349.5</c:v>
                </c:pt>
                <c:pt idx="68">
                  <c:v>347.4</c:v>
                </c:pt>
                <c:pt idx="69">
                  <c:v>345</c:v>
                </c:pt>
                <c:pt idx="70">
                  <c:v>342.7</c:v>
                </c:pt>
                <c:pt idx="71">
                  <c:v>340.6</c:v>
                </c:pt>
                <c:pt idx="72">
                  <c:v>337.9</c:v>
                </c:pt>
                <c:pt idx="73">
                  <c:v>335</c:v>
                </c:pt>
                <c:pt idx="74">
                  <c:v>332.3</c:v>
                </c:pt>
                <c:pt idx="75">
                  <c:v>328.8</c:v>
                </c:pt>
                <c:pt idx="76">
                  <c:v>325.3</c:v>
                </c:pt>
                <c:pt idx="77">
                  <c:v>321.39999999999998</c:v>
                </c:pt>
                <c:pt idx="78">
                  <c:v>316.7</c:v>
                </c:pt>
                <c:pt idx="79">
                  <c:v>311.39999999999998</c:v>
                </c:pt>
                <c:pt idx="80">
                  <c:v>305.2</c:v>
                </c:pt>
                <c:pt idx="81">
                  <c:v>296.89999999999998</c:v>
                </c:pt>
                <c:pt idx="82">
                  <c:v>285.10000000000002</c:v>
                </c:pt>
                <c:pt idx="83">
                  <c:v>267.10000000000002</c:v>
                </c:pt>
                <c:pt idx="84">
                  <c:v>237</c:v>
                </c:pt>
                <c:pt idx="85">
                  <c:v>187.7</c:v>
                </c:pt>
                <c:pt idx="86">
                  <c:v>126.9</c:v>
                </c:pt>
                <c:pt idx="87">
                  <c:v>64.599999999999994</c:v>
                </c:pt>
                <c:pt idx="88">
                  <c:v>28.6</c:v>
                </c:pt>
                <c:pt idx="89">
                  <c:v>15.6</c:v>
                </c:pt>
                <c:pt idx="90">
                  <c:v>10.9</c:v>
                </c:pt>
                <c:pt idx="91">
                  <c:v>7.6</c:v>
                </c:pt>
                <c:pt idx="92">
                  <c:v>7.3</c:v>
                </c:pt>
                <c:pt idx="93">
                  <c:v>7.3</c:v>
                </c:pt>
                <c:pt idx="94">
                  <c:v>7.3</c:v>
                </c:pt>
                <c:pt idx="95">
                  <c:v>7.3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0</c:v>
                </c:pt>
              </c:numCache>
            </c:numRef>
          </c:xVal>
          <c:yVal>
            <c:numRef>
              <c:f>'STC計算（1～4ST)'!$O$7:$O$106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48.947999999999993</c:v>
                </c:pt>
                <c:pt idx="3">
                  <c:v>57.106000000000002</c:v>
                </c:pt>
                <c:pt idx="4">
                  <c:v>69.292000000000016</c:v>
                </c:pt>
                <c:pt idx="5">
                  <c:v>77.444000000000003</c:v>
                </c:pt>
                <c:pt idx="6">
                  <c:v>89.606000000000009</c:v>
                </c:pt>
                <c:pt idx="7">
                  <c:v>101.75</c:v>
                </c:pt>
                <c:pt idx="8">
                  <c:v>117.94299999999998</c:v>
                </c:pt>
                <c:pt idx="9">
                  <c:v>134.11199999999999</c:v>
                </c:pt>
                <c:pt idx="10">
                  <c:v>150.25700000000001</c:v>
                </c:pt>
                <c:pt idx="11">
                  <c:v>166.37799999999999</c:v>
                </c:pt>
                <c:pt idx="12">
                  <c:v>186.57600000000002</c:v>
                </c:pt>
                <c:pt idx="13">
                  <c:v>206.55</c:v>
                </c:pt>
                <c:pt idx="14">
                  <c:v>226.63200000000001</c:v>
                </c:pt>
                <c:pt idx="15">
                  <c:v>250.72799999999998</c:v>
                </c:pt>
                <c:pt idx="16">
                  <c:v>274.584</c:v>
                </c:pt>
                <c:pt idx="17">
                  <c:v>298.36799999999999</c:v>
                </c:pt>
                <c:pt idx="18">
                  <c:v>322.08000000000004</c:v>
                </c:pt>
                <c:pt idx="19">
                  <c:v>349.74</c:v>
                </c:pt>
                <c:pt idx="20">
                  <c:v>377.31599999999997</c:v>
                </c:pt>
                <c:pt idx="21">
                  <c:v>404.80799999999999</c:v>
                </c:pt>
                <c:pt idx="22">
                  <c:v>432.21600000000001</c:v>
                </c:pt>
                <c:pt idx="23">
                  <c:v>463.536</c:v>
                </c:pt>
                <c:pt idx="24">
                  <c:v>494.88400000000001</c:v>
                </c:pt>
                <c:pt idx="25">
                  <c:v>521.64200000000005</c:v>
                </c:pt>
                <c:pt idx="26">
                  <c:v>553.0809999999999</c:v>
                </c:pt>
                <c:pt idx="27">
                  <c:v>587.55999999999995</c:v>
                </c:pt>
                <c:pt idx="28">
                  <c:v>621.87700000000007</c:v>
                </c:pt>
                <c:pt idx="29">
                  <c:v>652.57499999999993</c:v>
                </c:pt>
                <c:pt idx="30">
                  <c:v>686.60400000000004</c:v>
                </c:pt>
                <c:pt idx="31">
                  <c:v>720.471</c:v>
                </c:pt>
                <c:pt idx="32">
                  <c:v>754.94399999999996</c:v>
                </c:pt>
                <c:pt idx="33">
                  <c:v>788.52299999999991</c:v>
                </c:pt>
                <c:pt idx="34">
                  <c:v>825.85399999999993</c:v>
                </c:pt>
                <c:pt idx="35">
                  <c:v>859.1</c:v>
                </c:pt>
                <c:pt idx="36">
                  <c:v>896.07999999999993</c:v>
                </c:pt>
                <c:pt idx="37">
                  <c:v>932.87999999999988</c:v>
                </c:pt>
                <c:pt idx="38">
                  <c:v>966.36900000000014</c:v>
                </c:pt>
                <c:pt idx="39">
                  <c:v>1006.2</c:v>
                </c:pt>
                <c:pt idx="40">
                  <c:v>1042.47</c:v>
                </c:pt>
                <c:pt idx="41">
                  <c:v>1077.7199999999998</c:v>
                </c:pt>
                <c:pt idx="42">
                  <c:v>1113.5999999999999</c:v>
                </c:pt>
                <c:pt idx="43">
                  <c:v>1153.1310000000001</c:v>
                </c:pt>
                <c:pt idx="44">
                  <c:v>1187.7089999999998</c:v>
                </c:pt>
                <c:pt idx="45">
                  <c:v>1226.1760000000002</c:v>
                </c:pt>
                <c:pt idx="46">
                  <c:v>1264.0680000000002</c:v>
                </c:pt>
                <c:pt idx="47">
                  <c:v>1298.941</c:v>
                </c:pt>
                <c:pt idx="48">
                  <c:v>1365.9690000000001</c:v>
                </c:pt>
                <c:pt idx="49">
                  <c:v>1373.4950000000001</c:v>
                </c:pt>
                <c:pt idx="50">
                  <c:v>1407.75</c:v>
                </c:pt>
                <c:pt idx="51">
                  <c:v>1447.38</c:v>
                </c:pt>
                <c:pt idx="52">
                  <c:v>1483.7440000000001</c:v>
                </c:pt>
                <c:pt idx="53">
                  <c:v>1519.8440000000001</c:v>
                </c:pt>
                <c:pt idx="54">
                  <c:v>1554.42</c:v>
                </c:pt>
                <c:pt idx="55">
                  <c:v>1593.6479999999999</c:v>
                </c:pt>
                <c:pt idx="56">
                  <c:v>1625.6759999999999</c:v>
                </c:pt>
                <c:pt idx="57">
                  <c:v>1661.64</c:v>
                </c:pt>
                <c:pt idx="58">
                  <c:v>1724.5580000000002</c:v>
                </c:pt>
                <c:pt idx="59">
                  <c:v>1732.9409999999998</c:v>
                </c:pt>
                <c:pt idx="60">
                  <c:v>1764.6080000000002</c:v>
                </c:pt>
                <c:pt idx="61">
                  <c:v>1800.5</c:v>
                </c:pt>
                <c:pt idx="62">
                  <c:v>1832.4460000000001</c:v>
                </c:pt>
                <c:pt idx="63">
                  <c:v>1864.4950000000001</c:v>
                </c:pt>
                <c:pt idx="64">
                  <c:v>1898.1799999999998</c:v>
                </c:pt>
                <c:pt idx="65">
                  <c:v>1929.018</c:v>
                </c:pt>
                <c:pt idx="66">
                  <c:v>1959.6959999999999</c:v>
                </c:pt>
                <c:pt idx="67">
                  <c:v>1992.15</c:v>
                </c:pt>
                <c:pt idx="68">
                  <c:v>2021.8679999999999</c:v>
                </c:pt>
                <c:pt idx="69">
                  <c:v>2049.3000000000002</c:v>
                </c:pt>
                <c:pt idx="70">
                  <c:v>2076.7619999999997</c:v>
                </c:pt>
                <c:pt idx="71">
                  <c:v>2101.502</c:v>
                </c:pt>
                <c:pt idx="72">
                  <c:v>2125.3910000000001</c:v>
                </c:pt>
                <c:pt idx="73">
                  <c:v>2150.6999999999998</c:v>
                </c:pt>
                <c:pt idx="74">
                  <c:v>2169.9190000000003</c:v>
                </c:pt>
                <c:pt idx="75">
                  <c:v>2186.52</c:v>
                </c:pt>
                <c:pt idx="76">
                  <c:v>2205.5340000000001</c:v>
                </c:pt>
                <c:pt idx="77">
                  <c:v>2214.4459999999999</c:v>
                </c:pt>
                <c:pt idx="78">
                  <c:v>2220.067</c:v>
                </c:pt>
                <c:pt idx="79">
                  <c:v>2223.3959999999997</c:v>
                </c:pt>
                <c:pt idx="80">
                  <c:v>2212.6999999999998</c:v>
                </c:pt>
                <c:pt idx="81">
                  <c:v>2188.1529999999998</c:v>
                </c:pt>
                <c:pt idx="82">
                  <c:v>2138.25</c:v>
                </c:pt>
                <c:pt idx="83">
                  <c:v>2029.96</c:v>
                </c:pt>
                <c:pt idx="84">
                  <c:v>1827.27</c:v>
                </c:pt>
                <c:pt idx="85">
                  <c:v>1464.06</c:v>
                </c:pt>
                <c:pt idx="86">
                  <c:v>1001.241</c:v>
                </c:pt>
                <c:pt idx="87">
                  <c:v>514.86199999999997</c:v>
                </c:pt>
                <c:pt idx="88">
                  <c:v>229.08600000000001</c:v>
                </c:pt>
                <c:pt idx="89">
                  <c:v>124.8</c:v>
                </c:pt>
                <c:pt idx="90">
                  <c:v>87.091000000000008</c:v>
                </c:pt>
                <c:pt idx="91">
                  <c:v>60.875999999999998</c:v>
                </c:pt>
                <c:pt idx="92">
                  <c:v>58.472999999999999</c:v>
                </c:pt>
                <c:pt idx="93">
                  <c:v>58.472999999999999</c:v>
                </c:pt>
                <c:pt idx="94">
                  <c:v>58.472999999999999</c:v>
                </c:pt>
                <c:pt idx="95">
                  <c:v>58.472999999999999</c:v>
                </c:pt>
                <c:pt idx="96">
                  <c:v>56.07</c:v>
                </c:pt>
                <c:pt idx="97">
                  <c:v>56.07</c:v>
                </c:pt>
                <c:pt idx="98">
                  <c:v>56.07</c:v>
                </c:pt>
                <c:pt idx="99">
                  <c:v>0</c:v>
                </c:pt>
              </c:numCache>
            </c:numRef>
          </c:yVal>
          <c:smooth val="1"/>
        </c:ser>
        <c:ser>
          <c:idx val="7"/>
          <c:order val="3"/>
          <c:tx>
            <c:strRef>
              <c:f>'STC計算（1～4ST)'!$A$125</c:f>
              <c:strCache>
                <c:ptCount val="1"/>
                <c:pt idx="0">
                  <c:v>【実測】ストリング４　P-V</c:v>
                </c:pt>
              </c:strCache>
            </c:strRef>
          </c:tx>
          <c:spPr>
            <a:ln w="38100">
              <a:solidFill>
                <a:srgbClr val="00FF00"/>
              </a:solidFill>
              <a:prstDash val="solid"/>
            </a:ln>
          </c:spPr>
          <c:marker>
            <c:symbol val="none"/>
          </c:marker>
          <c:xVal>
            <c:numRef>
              <c:f>'DATA（1～4ST）'!$O$7:$O$106</c:f>
              <c:numCache>
                <c:formatCode>General</c:formatCode>
                <c:ptCount val="100"/>
                <c:pt idx="0">
                  <c:v>405.6</c:v>
                </c:pt>
                <c:pt idx="1">
                  <c:v>405.6</c:v>
                </c:pt>
                <c:pt idx="2">
                  <c:v>404.4</c:v>
                </c:pt>
                <c:pt idx="3">
                  <c:v>404.1</c:v>
                </c:pt>
                <c:pt idx="4">
                  <c:v>403.8</c:v>
                </c:pt>
                <c:pt idx="5">
                  <c:v>403.8</c:v>
                </c:pt>
                <c:pt idx="6">
                  <c:v>403.5</c:v>
                </c:pt>
                <c:pt idx="7">
                  <c:v>403.2</c:v>
                </c:pt>
                <c:pt idx="8">
                  <c:v>402.9</c:v>
                </c:pt>
                <c:pt idx="9">
                  <c:v>402.6</c:v>
                </c:pt>
                <c:pt idx="10">
                  <c:v>402</c:v>
                </c:pt>
                <c:pt idx="11">
                  <c:v>401.7</c:v>
                </c:pt>
                <c:pt idx="12">
                  <c:v>401.1</c:v>
                </c:pt>
                <c:pt idx="13">
                  <c:v>400.8</c:v>
                </c:pt>
                <c:pt idx="14">
                  <c:v>400.2</c:v>
                </c:pt>
                <c:pt idx="15">
                  <c:v>399.4</c:v>
                </c:pt>
                <c:pt idx="16">
                  <c:v>399.1</c:v>
                </c:pt>
                <c:pt idx="17">
                  <c:v>398.5</c:v>
                </c:pt>
                <c:pt idx="18">
                  <c:v>397.6</c:v>
                </c:pt>
                <c:pt idx="19">
                  <c:v>397</c:v>
                </c:pt>
                <c:pt idx="20">
                  <c:v>396.4</c:v>
                </c:pt>
                <c:pt idx="21">
                  <c:v>395.5</c:v>
                </c:pt>
                <c:pt idx="22">
                  <c:v>394.9</c:v>
                </c:pt>
                <c:pt idx="23">
                  <c:v>394</c:v>
                </c:pt>
                <c:pt idx="24">
                  <c:v>393.2</c:v>
                </c:pt>
                <c:pt idx="25">
                  <c:v>392.3</c:v>
                </c:pt>
                <c:pt idx="26">
                  <c:v>391.4</c:v>
                </c:pt>
                <c:pt idx="27">
                  <c:v>390.2</c:v>
                </c:pt>
                <c:pt idx="28">
                  <c:v>389.3</c:v>
                </c:pt>
                <c:pt idx="29">
                  <c:v>388.4</c:v>
                </c:pt>
                <c:pt idx="30">
                  <c:v>387.5</c:v>
                </c:pt>
                <c:pt idx="31">
                  <c:v>386.4</c:v>
                </c:pt>
                <c:pt idx="32">
                  <c:v>385.2</c:v>
                </c:pt>
                <c:pt idx="33">
                  <c:v>384</c:v>
                </c:pt>
                <c:pt idx="34">
                  <c:v>382.5</c:v>
                </c:pt>
                <c:pt idx="35">
                  <c:v>381.3</c:v>
                </c:pt>
                <c:pt idx="36">
                  <c:v>380.2</c:v>
                </c:pt>
                <c:pt idx="37">
                  <c:v>379.3</c:v>
                </c:pt>
                <c:pt idx="38">
                  <c:v>378.1</c:v>
                </c:pt>
                <c:pt idx="39">
                  <c:v>376.6</c:v>
                </c:pt>
                <c:pt idx="40">
                  <c:v>375.1</c:v>
                </c:pt>
                <c:pt idx="41">
                  <c:v>373.7</c:v>
                </c:pt>
                <c:pt idx="42">
                  <c:v>372.2</c:v>
                </c:pt>
                <c:pt idx="43">
                  <c:v>370.7</c:v>
                </c:pt>
                <c:pt idx="44">
                  <c:v>369.2</c:v>
                </c:pt>
                <c:pt idx="45">
                  <c:v>367.5</c:v>
                </c:pt>
                <c:pt idx="46">
                  <c:v>366</c:v>
                </c:pt>
                <c:pt idx="47">
                  <c:v>364.2</c:v>
                </c:pt>
                <c:pt idx="48">
                  <c:v>361</c:v>
                </c:pt>
                <c:pt idx="49">
                  <c:v>360.4</c:v>
                </c:pt>
                <c:pt idx="50">
                  <c:v>358.6</c:v>
                </c:pt>
                <c:pt idx="51">
                  <c:v>356.5</c:v>
                </c:pt>
                <c:pt idx="52">
                  <c:v>354.5</c:v>
                </c:pt>
                <c:pt idx="53">
                  <c:v>352.4</c:v>
                </c:pt>
                <c:pt idx="54">
                  <c:v>350</c:v>
                </c:pt>
                <c:pt idx="55">
                  <c:v>347.4</c:v>
                </c:pt>
                <c:pt idx="56">
                  <c:v>344.7</c:v>
                </c:pt>
                <c:pt idx="57">
                  <c:v>341.8</c:v>
                </c:pt>
                <c:pt idx="58">
                  <c:v>339.1</c:v>
                </c:pt>
                <c:pt idx="59">
                  <c:v>335.9</c:v>
                </c:pt>
                <c:pt idx="60">
                  <c:v>332</c:v>
                </c:pt>
                <c:pt idx="61">
                  <c:v>328.2</c:v>
                </c:pt>
                <c:pt idx="62">
                  <c:v>324.10000000000002</c:v>
                </c:pt>
                <c:pt idx="63">
                  <c:v>318.8</c:v>
                </c:pt>
                <c:pt idx="64">
                  <c:v>312.60000000000002</c:v>
                </c:pt>
                <c:pt idx="65">
                  <c:v>305.8</c:v>
                </c:pt>
                <c:pt idx="66">
                  <c:v>302.5</c:v>
                </c:pt>
                <c:pt idx="67">
                  <c:v>300.5</c:v>
                </c:pt>
                <c:pt idx="68">
                  <c:v>298.10000000000002</c:v>
                </c:pt>
                <c:pt idx="69">
                  <c:v>295.7</c:v>
                </c:pt>
                <c:pt idx="70">
                  <c:v>293.10000000000002</c:v>
                </c:pt>
                <c:pt idx="71">
                  <c:v>290.39999999999998</c:v>
                </c:pt>
                <c:pt idx="72">
                  <c:v>287.8</c:v>
                </c:pt>
                <c:pt idx="73">
                  <c:v>284.8</c:v>
                </c:pt>
                <c:pt idx="74">
                  <c:v>281.89999999999998</c:v>
                </c:pt>
                <c:pt idx="75">
                  <c:v>278.3</c:v>
                </c:pt>
                <c:pt idx="76">
                  <c:v>274.8</c:v>
                </c:pt>
                <c:pt idx="77">
                  <c:v>270.89999999999998</c:v>
                </c:pt>
                <c:pt idx="78">
                  <c:v>266.2</c:v>
                </c:pt>
                <c:pt idx="79">
                  <c:v>261.5</c:v>
                </c:pt>
                <c:pt idx="80">
                  <c:v>256.2</c:v>
                </c:pt>
                <c:pt idx="81">
                  <c:v>249.1</c:v>
                </c:pt>
                <c:pt idx="82">
                  <c:v>239.9</c:v>
                </c:pt>
                <c:pt idx="83">
                  <c:v>228.1</c:v>
                </c:pt>
                <c:pt idx="84">
                  <c:v>209.2</c:v>
                </c:pt>
                <c:pt idx="85">
                  <c:v>178.2</c:v>
                </c:pt>
                <c:pt idx="86">
                  <c:v>137.80000000000001</c:v>
                </c:pt>
                <c:pt idx="87">
                  <c:v>81.400000000000006</c:v>
                </c:pt>
                <c:pt idx="88">
                  <c:v>34.200000000000003</c:v>
                </c:pt>
                <c:pt idx="89">
                  <c:v>16.8</c:v>
                </c:pt>
                <c:pt idx="90">
                  <c:v>10.9</c:v>
                </c:pt>
                <c:pt idx="91">
                  <c:v>7.6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0</c:v>
                </c:pt>
              </c:numCache>
            </c:numRef>
          </c:xVal>
          <c:yVal>
            <c:numRef>
              <c:f>'STC計算（1～4ST)'!$P$7:$P$106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48.527999999999999</c:v>
                </c:pt>
                <c:pt idx="3">
                  <c:v>56.574000000000005</c:v>
                </c:pt>
                <c:pt idx="4">
                  <c:v>68.646000000000001</c:v>
                </c:pt>
                <c:pt idx="5">
                  <c:v>76.722000000000008</c:v>
                </c:pt>
                <c:pt idx="6">
                  <c:v>88.77</c:v>
                </c:pt>
                <c:pt idx="7">
                  <c:v>100.8</c:v>
                </c:pt>
                <c:pt idx="8">
                  <c:v>116.84099999999998</c:v>
                </c:pt>
                <c:pt idx="9">
                  <c:v>132.858</c:v>
                </c:pt>
                <c:pt idx="10">
                  <c:v>148.74</c:v>
                </c:pt>
                <c:pt idx="11">
                  <c:v>164.69699999999997</c:v>
                </c:pt>
                <c:pt idx="12">
                  <c:v>184.50600000000003</c:v>
                </c:pt>
                <c:pt idx="13">
                  <c:v>204.40800000000002</c:v>
                </c:pt>
                <c:pt idx="14">
                  <c:v>228.11399999999998</c:v>
                </c:pt>
                <c:pt idx="15">
                  <c:v>247.62799999999999</c:v>
                </c:pt>
                <c:pt idx="16">
                  <c:v>271.38800000000003</c:v>
                </c:pt>
                <c:pt idx="17">
                  <c:v>294.89</c:v>
                </c:pt>
                <c:pt idx="18">
                  <c:v>318.08000000000004</c:v>
                </c:pt>
                <c:pt idx="19">
                  <c:v>345.39</c:v>
                </c:pt>
                <c:pt idx="20">
                  <c:v>372.61599999999999</c:v>
                </c:pt>
                <c:pt idx="21">
                  <c:v>399.45499999999998</c:v>
                </c:pt>
                <c:pt idx="22">
                  <c:v>430.44100000000003</c:v>
                </c:pt>
                <c:pt idx="23">
                  <c:v>457.03999999999996</c:v>
                </c:pt>
                <c:pt idx="24">
                  <c:v>487.56799999999998</c:v>
                </c:pt>
                <c:pt idx="25">
                  <c:v>517.83600000000001</c:v>
                </c:pt>
                <c:pt idx="26">
                  <c:v>547.95999999999992</c:v>
                </c:pt>
                <c:pt idx="27">
                  <c:v>577.49599999999998</c:v>
                </c:pt>
                <c:pt idx="28">
                  <c:v>611.20100000000002</c:v>
                </c:pt>
                <c:pt idx="29">
                  <c:v>640.8599999999999</c:v>
                </c:pt>
                <c:pt idx="30">
                  <c:v>674.25</c:v>
                </c:pt>
                <c:pt idx="31">
                  <c:v>707.11199999999997</c:v>
                </c:pt>
                <c:pt idx="32">
                  <c:v>739.58399999999995</c:v>
                </c:pt>
                <c:pt idx="33">
                  <c:v>775.68000000000006</c:v>
                </c:pt>
                <c:pt idx="34">
                  <c:v>807.07499999999993</c:v>
                </c:pt>
                <c:pt idx="35">
                  <c:v>838.86000000000013</c:v>
                </c:pt>
                <c:pt idx="36">
                  <c:v>874.45999999999992</c:v>
                </c:pt>
                <c:pt idx="37">
                  <c:v>910.32</c:v>
                </c:pt>
                <c:pt idx="38">
                  <c:v>945.25</c:v>
                </c:pt>
                <c:pt idx="39">
                  <c:v>979.16000000000008</c:v>
                </c:pt>
                <c:pt idx="40">
                  <c:v>1012.7700000000001</c:v>
                </c:pt>
                <c:pt idx="41">
                  <c:v>1046.3599999999999</c:v>
                </c:pt>
                <c:pt idx="42">
                  <c:v>1079.3799999999999</c:v>
                </c:pt>
                <c:pt idx="43">
                  <c:v>1115.8069999999998</c:v>
                </c:pt>
                <c:pt idx="44">
                  <c:v>1148.212</c:v>
                </c:pt>
                <c:pt idx="45">
                  <c:v>1183.3500000000001</c:v>
                </c:pt>
                <c:pt idx="46">
                  <c:v>1218.78</c:v>
                </c:pt>
                <c:pt idx="47">
                  <c:v>1249.2060000000001</c:v>
                </c:pt>
                <c:pt idx="48">
                  <c:v>1310.43</c:v>
                </c:pt>
                <c:pt idx="49">
                  <c:v>1315.4599999999998</c:v>
                </c:pt>
                <c:pt idx="50">
                  <c:v>1344.75</c:v>
                </c:pt>
                <c:pt idx="51">
                  <c:v>1379.655</c:v>
                </c:pt>
                <c:pt idx="52">
                  <c:v>1410.91</c:v>
                </c:pt>
                <c:pt idx="53">
                  <c:v>1441.3159999999998</c:v>
                </c:pt>
                <c:pt idx="54">
                  <c:v>1470</c:v>
                </c:pt>
                <c:pt idx="55">
                  <c:v>1500.768</c:v>
                </c:pt>
                <c:pt idx="56">
                  <c:v>1523.5739999999998</c:v>
                </c:pt>
                <c:pt idx="57">
                  <c:v>1548.354</c:v>
                </c:pt>
                <c:pt idx="58">
                  <c:v>1576.8150000000003</c:v>
                </c:pt>
                <c:pt idx="59">
                  <c:v>1598.8839999999998</c:v>
                </c:pt>
                <c:pt idx="60">
                  <c:v>1620.1599999999999</c:v>
                </c:pt>
                <c:pt idx="61">
                  <c:v>1641</c:v>
                </c:pt>
                <c:pt idx="62">
                  <c:v>1656.1510000000003</c:v>
                </c:pt>
                <c:pt idx="63">
                  <c:v>1664.136</c:v>
                </c:pt>
                <c:pt idx="64">
                  <c:v>1669.2840000000001</c:v>
                </c:pt>
                <c:pt idx="65">
                  <c:v>1666.6100000000001</c:v>
                </c:pt>
                <c:pt idx="66">
                  <c:v>1684.9250000000002</c:v>
                </c:pt>
                <c:pt idx="67">
                  <c:v>1709.845</c:v>
                </c:pt>
                <c:pt idx="68">
                  <c:v>1728.98</c:v>
                </c:pt>
                <c:pt idx="69">
                  <c:v>1750.5439999999999</c:v>
                </c:pt>
                <c:pt idx="70">
                  <c:v>1770.3240000000001</c:v>
                </c:pt>
                <c:pt idx="71">
                  <c:v>1788.8639999999998</c:v>
                </c:pt>
                <c:pt idx="72">
                  <c:v>1804.5059999999999</c:v>
                </c:pt>
                <c:pt idx="73">
                  <c:v>1819.8720000000001</c:v>
                </c:pt>
                <c:pt idx="74">
                  <c:v>1835.1689999999999</c:v>
                </c:pt>
                <c:pt idx="75">
                  <c:v>1845.1290000000001</c:v>
                </c:pt>
                <c:pt idx="76">
                  <c:v>1854.9</c:v>
                </c:pt>
                <c:pt idx="77">
                  <c:v>1858.374</c:v>
                </c:pt>
                <c:pt idx="78">
                  <c:v>1860.7380000000001</c:v>
                </c:pt>
                <c:pt idx="79">
                  <c:v>1859.2650000000001</c:v>
                </c:pt>
                <c:pt idx="80">
                  <c:v>1849.7639999999999</c:v>
                </c:pt>
                <c:pt idx="81">
                  <c:v>1828.394</c:v>
                </c:pt>
                <c:pt idx="82">
                  <c:v>1792.0529999999999</c:v>
                </c:pt>
                <c:pt idx="83">
                  <c:v>1728.998</c:v>
                </c:pt>
                <c:pt idx="84">
                  <c:v>1608.748</c:v>
                </c:pt>
                <c:pt idx="85">
                  <c:v>1388.1779999999999</c:v>
                </c:pt>
                <c:pt idx="86">
                  <c:v>1085.864</c:v>
                </c:pt>
                <c:pt idx="87">
                  <c:v>647.94400000000007</c:v>
                </c:pt>
                <c:pt idx="88">
                  <c:v>272.57400000000001</c:v>
                </c:pt>
                <c:pt idx="89">
                  <c:v>133.89600000000002</c:v>
                </c:pt>
                <c:pt idx="90">
                  <c:v>86.763999999999996</c:v>
                </c:pt>
                <c:pt idx="91">
                  <c:v>60.571999999999996</c:v>
                </c:pt>
                <c:pt idx="92">
                  <c:v>55.79</c:v>
                </c:pt>
                <c:pt idx="93">
                  <c:v>55.79</c:v>
                </c:pt>
                <c:pt idx="94">
                  <c:v>55.79</c:v>
                </c:pt>
                <c:pt idx="95">
                  <c:v>55.79</c:v>
                </c:pt>
                <c:pt idx="96">
                  <c:v>55.79</c:v>
                </c:pt>
                <c:pt idx="97">
                  <c:v>55.79</c:v>
                </c:pt>
                <c:pt idx="98">
                  <c:v>55.79</c:v>
                </c:pt>
                <c:pt idx="99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0614376"/>
        <c:axId val="790612024"/>
      </c:scatterChart>
      <c:valAx>
        <c:axId val="790614376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電圧(V)</a:t>
                </a:r>
              </a:p>
            </c:rich>
          </c:tx>
          <c:layout>
            <c:manualLayout>
              <c:xMode val="edge"/>
              <c:yMode val="edge"/>
              <c:x val="0.39895827395929179"/>
              <c:y val="0.9444443258152053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90612024"/>
        <c:crosses val="autoZero"/>
        <c:crossBetween val="midCat"/>
      </c:valAx>
      <c:valAx>
        <c:axId val="79061202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電力(W)</a:t>
                </a:r>
              </a:p>
            </c:rich>
          </c:tx>
          <c:layout>
            <c:manualLayout>
              <c:xMode val="edge"/>
              <c:yMode val="edge"/>
              <c:x val="1.145833502973452E-2"/>
              <c:y val="0.4562290137461630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9061437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79479169550548689"/>
          <c:y val="0.43389830508474575"/>
          <c:w val="0.99375007803445459"/>
          <c:h val="0.571186440677966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45" workbookViewId="0"/>
  </sheetViews>
  <pageMargins left="0.75" right="0.75" top="1" bottom="1" header="0.51200000000000001" footer="0.51200000000000001"/>
  <pageSetup paperSize="9"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45" workbookViewId="0"/>
  </sheetViews>
  <pageMargins left="0.75" right="0.75" top="1" bottom="1" header="0.51200000000000001" footer="0.51200000000000001"/>
  <pageSetup paperSize="9"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45" workbookViewId="0"/>
  </sheetViews>
  <pageMargins left="0.75" right="0.75" top="1" bottom="1" header="0.51200000000000001" footer="0.51200000000000001"/>
  <pageSetup paperSize="9"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45" workbookViewId="0"/>
  </sheetViews>
  <pageMargins left="0.75" right="0.75" top="1" bottom="1" header="0.51200000000000001" footer="0.51200000000000001"/>
  <pageSetup paperSize="9"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76200</xdr:rowOff>
    </xdr:from>
    <xdr:to>
      <xdr:col>6</xdr:col>
      <xdr:colOff>0</xdr:colOff>
      <xdr:row>30</xdr:row>
      <xdr:rowOff>28575</xdr:rowOff>
    </xdr:to>
    <xdr:graphicFrame macro="">
      <xdr:nvGraphicFramePr>
        <xdr:cNvPr id="1061" name="グラフ 5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13</xdr:row>
      <xdr:rowOff>0</xdr:rowOff>
    </xdr:from>
    <xdr:to>
      <xdr:col>6</xdr:col>
      <xdr:colOff>476250</xdr:colOff>
      <xdr:row>23</xdr:row>
      <xdr:rowOff>47625</xdr:rowOff>
    </xdr:to>
    <xdr:grpSp>
      <xdr:nvGrpSpPr>
        <xdr:cNvPr id="3217" name="Group 5"/>
        <xdr:cNvGrpSpPr>
          <a:grpSpLocks/>
        </xdr:cNvGrpSpPr>
      </xdr:nvGrpSpPr>
      <xdr:grpSpPr bwMode="auto">
        <a:xfrm>
          <a:off x="381000" y="2228850"/>
          <a:ext cx="3762375" cy="1762125"/>
          <a:chOff x="304" y="510"/>
          <a:chExt cx="325" cy="164"/>
        </a:xfrm>
      </xdr:grpSpPr>
      <xdr:pic>
        <xdr:nvPicPr>
          <xdr:cNvPr id="3218" name="Picture 1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49" y="510"/>
            <a:ext cx="180" cy="16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3219" name="Oval 2"/>
          <xdr:cNvSpPr>
            <a:spLocks noChangeArrowheads="1"/>
          </xdr:cNvSpPr>
        </xdr:nvSpPr>
        <xdr:spPr bwMode="auto">
          <a:xfrm>
            <a:off x="443" y="595"/>
            <a:ext cx="52" cy="34"/>
          </a:xfrm>
          <a:prstGeom prst="ellipse">
            <a:avLst/>
          </a:prstGeom>
          <a:noFill/>
          <a:ln w="38100">
            <a:solidFill>
              <a:srgbClr val="FF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9" name="AutoShape 3"/>
          <xdr:cNvSpPr>
            <a:spLocks noChangeArrowheads="1"/>
          </xdr:cNvSpPr>
        </xdr:nvSpPr>
        <xdr:spPr bwMode="auto">
          <a:xfrm>
            <a:off x="304" y="517"/>
            <a:ext cx="133" cy="46"/>
          </a:xfrm>
          <a:prstGeom prst="wedgeRoundRectCallout">
            <a:avLst>
              <a:gd name="adj1" fmla="val 72556"/>
              <a:gd name="adj2" fmla="val 163042"/>
              <a:gd name="adj3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セルを全選択とは</a:t>
            </a:r>
          </a:p>
          <a:p>
            <a:pPr algn="l" rtl="0">
              <a:lnSpc>
                <a:spcPts val="12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ここをクリック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tabSelected="1" view="pageBreakPreview" zoomScaleNormal="85" zoomScaleSheetLayoutView="100" workbookViewId="0">
      <selection activeCell="A2" sqref="A2"/>
    </sheetView>
  </sheetViews>
  <sheetFormatPr defaultRowHeight="13.5"/>
  <cols>
    <col min="1" max="6" width="15.625" customWidth="1"/>
  </cols>
  <sheetData>
    <row r="1" spans="1:6" ht="27.75" customHeight="1">
      <c r="A1" s="84" t="s">
        <v>84</v>
      </c>
      <c r="B1" s="85"/>
      <c r="C1" s="85"/>
      <c r="D1" s="85"/>
      <c r="E1" s="85"/>
      <c r="F1" s="86"/>
    </row>
    <row r="2" spans="1:6" ht="18" customHeight="1">
      <c r="A2" s="40" t="s">
        <v>85</v>
      </c>
      <c r="B2" s="88" t="str">
        <f>情報登録!D2</f>
        <v>株式会社　戸上電機製作所</v>
      </c>
      <c r="C2" s="89"/>
      <c r="D2" s="89"/>
      <c r="E2" s="89"/>
      <c r="F2" s="90"/>
    </row>
    <row r="3" spans="1:6" ht="18" customHeight="1">
      <c r="A3" s="40" t="s">
        <v>86</v>
      </c>
      <c r="B3" s="88" t="str">
        <f>情報登録!D5</f>
        <v>〒840-0202　佐賀県佐賀市大財北町1-1</v>
      </c>
      <c r="C3" s="89"/>
      <c r="D3" s="89"/>
      <c r="E3" s="89"/>
      <c r="F3" s="90"/>
    </row>
    <row r="4" spans="1:6" ht="18" customHeight="1">
      <c r="A4" s="41" t="s">
        <v>90</v>
      </c>
      <c r="B4" s="91">
        <f>情報登録!D3</f>
        <v>42005</v>
      </c>
      <c r="C4" s="92"/>
      <c r="D4" s="93" t="str">
        <f>情報登録!F3</f>
        <v>13：00～15：00</v>
      </c>
      <c r="E4" s="93"/>
      <c r="F4" s="36"/>
    </row>
    <row r="5" spans="1:6" ht="18" customHeight="1">
      <c r="A5" s="41" t="s">
        <v>102</v>
      </c>
      <c r="B5" s="88" t="str">
        <f>情報登録!D4</f>
        <v>戸上　太郎</v>
      </c>
      <c r="C5" s="89"/>
      <c r="D5" s="33" t="s">
        <v>88</v>
      </c>
      <c r="E5" s="88" t="str">
        <f>情報登録!D8</f>
        <v>南向き</v>
      </c>
      <c r="F5" s="90"/>
    </row>
    <row r="6" spans="1:6" ht="18" customHeight="1">
      <c r="A6" s="42" t="s">
        <v>87</v>
      </c>
      <c r="B6" s="88" t="str">
        <f>情報登録!D7</f>
        <v>SAMPLE-1</v>
      </c>
      <c r="C6" s="90"/>
      <c r="D6" s="33" t="s">
        <v>89</v>
      </c>
      <c r="E6" s="97">
        <f>情報登録!D9</f>
        <v>41883</v>
      </c>
      <c r="F6" s="98"/>
    </row>
    <row r="7" spans="1:6" ht="18" customHeight="1">
      <c r="A7" s="42" t="s">
        <v>104</v>
      </c>
      <c r="B7" s="88" t="str">
        <f>情報登録!D10</f>
        <v>接続箱1</v>
      </c>
      <c r="C7" s="90"/>
      <c r="D7" s="35"/>
      <c r="E7" s="97"/>
      <c r="F7" s="98"/>
    </row>
    <row r="8" spans="1:6" ht="18" customHeight="1">
      <c r="A8" s="42" t="s">
        <v>153</v>
      </c>
      <c r="B8" s="87">
        <f>情報登録!D17*情報登録!D22</f>
        <v>440</v>
      </c>
      <c r="C8" s="87"/>
      <c r="D8" s="43" t="s">
        <v>155</v>
      </c>
      <c r="E8" s="87">
        <f>情報登録!D19*情報登録!D22</f>
        <v>312</v>
      </c>
      <c r="F8" s="87"/>
    </row>
    <row r="9" spans="1:6" ht="18" customHeight="1">
      <c r="A9" s="42" t="s">
        <v>154</v>
      </c>
      <c r="B9" s="87">
        <f>情報登録!D18*情報登録!D23</f>
        <v>8.4</v>
      </c>
      <c r="C9" s="87"/>
      <c r="D9" s="43" t="s">
        <v>156</v>
      </c>
      <c r="E9" s="87">
        <f>情報登録!D20*情報登録!D23</f>
        <v>7.44</v>
      </c>
      <c r="F9" s="87"/>
    </row>
    <row r="10" spans="1:6" ht="18" customHeight="1">
      <c r="A10" s="42" t="s">
        <v>157</v>
      </c>
      <c r="B10" s="87">
        <f>情報登録!D19*情報登録!D20*情報登録!D22*情報登録!D23</f>
        <v>2321.2800000000002</v>
      </c>
      <c r="C10" s="87"/>
      <c r="D10" s="35"/>
      <c r="E10" s="100"/>
      <c r="F10" s="100"/>
    </row>
    <row r="11" spans="1:6">
      <c r="A11" s="21"/>
      <c r="B11" s="21"/>
      <c r="C11" s="21"/>
      <c r="D11" s="21"/>
      <c r="E11" s="21"/>
      <c r="F11" s="21"/>
    </row>
    <row r="12" spans="1:6">
      <c r="A12" s="32" t="s">
        <v>103</v>
      </c>
      <c r="B12" s="32"/>
      <c r="C12" s="21"/>
      <c r="D12" s="21"/>
      <c r="E12" s="21"/>
      <c r="F12" s="21"/>
    </row>
    <row r="13" spans="1:6">
      <c r="A13" s="99"/>
      <c r="B13" s="99"/>
      <c r="C13" s="99"/>
      <c r="D13" s="99"/>
      <c r="E13" s="99"/>
      <c r="F13" s="99"/>
    </row>
    <row r="14" spans="1:6">
      <c r="A14" s="99"/>
      <c r="B14" s="99"/>
      <c r="C14" s="99"/>
      <c r="D14" s="99"/>
      <c r="E14" s="99"/>
      <c r="F14" s="99"/>
    </row>
    <row r="15" spans="1:6">
      <c r="A15" s="99"/>
      <c r="B15" s="99"/>
      <c r="C15" s="99"/>
      <c r="D15" s="99"/>
      <c r="E15" s="99"/>
      <c r="F15" s="99"/>
    </row>
    <row r="16" spans="1:6">
      <c r="A16" s="99"/>
      <c r="B16" s="99"/>
      <c r="C16" s="99"/>
      <c r="D16" s="99"/>
      <c r="E16" s="99"/>
      <c r="F16" s="99"/>
    </row>
    <row r="17" spans="1:6">
      <c r="A17" s="99"/>
      <c r="B17" s="99"/>
      <c r="C17" s="99"/>
      <c r="D17" s="99"/>
      <c r="E17" s="99"/>
      <c r="F17" s="99"/>
    </row>
    <row r="18" spans="1:6">
      <c r="A18" s="99"/>
      <c r="B18" s="99"/>
      <c r="C18" s="99"/>
      <c r="D18" s="99"/>
      <c r="E18" s="99"/>
      <c r="F18" s="99"/>
    </row>
    <row r="19" spans="1:6">
      <c r="A19" s="99"/>
      <c r="B19" s="99"/>
      <c r="C19" s="99"/>
      <c r="D19" s="99"/>
      <c r="E19" s="99"/>
      <c r="F19" s="99"/>
    </row>
    <row r="20" spans="1:6">
      <c r="A20" s="99"/>
      <c r="B20" s="99"/>
      <c r="C20" s="99"/>
      <c r="D20" s="99"/>
      <c r="E20" s="99"/>
      <c r="F20" s="99"/>
    </row>
    <row r="21" spans="1:6">
      <c r="A21" s="99"/>
      <c r="B21" s="99"/>
      <c r="C21" s="99"/>
      <c r="D21" s="99"/>
      <c r="E21" s="99"/>
      <c r="F21" s="99"/>
    </row>
    <row r="22" spans="1:6">
      <c r="A22" s="99"/>
      <c r="B22" s="99"/>
      <c r="C22" s="99"/>
      <c r="D22" s="99"/>
      <c r="E22" s="99"/>
      <c r="F22" s="99"/>
    </row>
    <row r="23" spans="1:6">
      <c r="A23" s="99"/>
      <c r="B23" s="99"/>
      <c r="C23" s="99"/>
      <c r="D23" s="99"/>
      <c r="E23" s="99"/>
      <c r="F23" s="99"/>
    </row>
    <row r="24" spans="1:6">
      <c r="A24" s="99"/>
      <c r="B24" s="99"/>
      <c r="C24" s="99"/>
      <c r="D24" s="99"/>
      <c r="E24" s="99"/>
      <c r="F24" s="99"/>
    </row>
    <row r="25" spans="1:6">
      <c r="A25" s="99"/>
      <c r="B25" s="99"/>
      <c r="C25" s="99"/>
      <c r="D25" s="99"/>
      <c r="E25" s="99"/>
      <c r="F25" s="99"/>
    </row>
    <row r="26" spans="1:6">
      <c r="A26" s="99"/>
      <c r="B26" s="99"/>
      <c r="C26" s="99"/>
      <c r="D26" s="99"/>
      <c r="E26" s="99"/>
      <c r="F26" s="99"/>
    </row>
    <row r="27" spans="1:6">
      <c r="A27" s="99"/>
      <c r="B27" s="99"/>
      <c r="C27" s="99"/>
      <c r="D27" s="99"/>
      <c r="E27" s="99"/>
      <c r="F27" s="99"/>
    </row>
    <row r="28" spans="1:6">
      <c r="A28" s="99"/>
      <c r="B28" s="99"/>
      <c r="C28" s="99"/>
      <c r="D28" s="99"/>
      <c r="E28" s="99"/>
      <c r="F28" s="99"/>
    </row>
    <row r="29" spans="1:6">
      <c r="A29" s="99"/>
      <c r="B29" s="99"/>
      <c r="C29" s="99"/>
      <c r="D29" s="99"/>
      <c r="E29" s="99"/>
      <c r="F29" s="99"/>
    </row>
    <row r="30" spans="1:6">
      <c r="A30" s="99"/>
      <c r="B30" s="99"/>
      <c r="C30" s="99"/>
      <c r="D30" s="99"/>
      <c r="E30" s="99"/>
      <c r="F30" s="99"/>
    </row>
    <row r="31" spans="1:6">
      <c r="A31" s="99"/>
      <c r="B31" s="99"/>
      <c r="C31" s="99"/>
      <c r="D31" s="99"/>
      <c r="E31" s="99"/>
      <c r="F31" s="99"/>
    </row>
    <row r="32" spans="1:6">
      <c r="A32" s="39"/>
      <c r="B32" s="39"/>
      <c r="C32" s="39"/>
      <c r="D32" s="39"/>
      <c r="E32" s="39"/>
      <c r="F32" s="39"/>
    </row>
    <row r="33" spans="1:6" ht="15.95" customHeight="1">
      <c r="A33" s="34" t="s">
        <v>91</v>
      </c>
      <c r="B33" s="34"/>
      <c r="C33" s="21"/>
      <c r="D33" s="21"/>
      <c r="E33" s="21"/>
      <c r="F33" s="21"/>
    </row>
    <row r="34" spans="1:6" ht="15.95" customHeight="1">
      <c r="A34" s="45" t="s">
        <v>92</v>
      </c>
      <c r="B34" s="46" t="s">
        <v>179</v>
      </c>
      <c r="C34" s="46" t="s">
        <v>180</v>
      </c>
      <c r="D34" s="46" t="s">
        <v>181</v>
      </c>
      <c r="E34" s="46" t="s">
        <v>93</v>
      </c>
      <c r="F34" s="47" t="s">
        <v>178</v>
      </c>
    </row>
    <row r="35" spans="1:6" ht="15.95" customHeight="1">
      <c r="A35" s="57" t="s">
        <v>94</v>
      </c>
      <c r="B35" s="63">
        <f>'DATA（1～4ST）'!C7</f>
        <v>412.9</v>
      </c>
      <c r="C35" s="63">
        <f>'DATA（1～4ST）'!B106</f>
        <v>8.01</v>
      </c>
      <c r="D35" s="67">
        <f>'DATA（1～4ST）'!D7</f>
        <v>2245.1999999999998</v>
      </c>
      <c r="E35" s="58">
        <f>'DATA（1～4ST）'!E7</f>
        <v>0.68</v>
      </c>
      <c r="F35" s="77" t="str">
        <f>IF(ISNA(IF(情報登録!A26="","",HLOOKUP(情報登録!A26,良否判定!A21:B29,2,))),"―",HLOOKUP(情報登録!A26,良否判定!A21:B29,2,))</f>
        <v>良</v>
      </c>
    </row>
    <row r="36" spans="1:6" ht="15.95" customHeight="1">
      <c r="A36" s="59" t="s">
        <v>95</v>
      </c>
      <c r="B36" s="64">
        <f>'DATA（1～4ST）'!G7</f>
        <v>407.9</v>
      </c>
      <c r="C36" s="64">
        <f>'DATA（1～4ST）'!F106</f>
        <v>8.06</v>
      </c>
      <c r="D36" s="68">
        <f>'DATA（1～4ST）'!H7</f>
        <v>2238.8000000000002</v>
      </c>
      <c r="E36" s="60">
        <f>'DATA（1～4ST）'!I7</f>
        <v>0.68</v>
      </c>
      <c r="F36" s="78" t="str">
        <f>IF(ISNA(IF(情報登録!A26="","",HLOOKUP(情報登録!A26,良否判定!A21:B29,3,))),"―",HLOOKUP(情報登録!A26,良否判定!A21:B29,3,))</f>
        <v>良</v>
      </c>
    </row>
    <row r="37" spans="1:6" ht="15.95" customHeight="1">
      <c r="A37" s="57" t="s">
        <v>96</v>
      </c>
      <c r="B37" s="63">
        <f>'DATA（1～4ST）'!K7</f>
        <v>409.1</v>
      </c>
      <c r="C37" s="63">
        <f>'DATA（1～4ST）'!J106</f>
        <v>8.01</v>
      </c>
      <c r="D37" s="67">
        <f>'DATA（1～4ST）'!L7</f>
        <v>2223.4</v>
      </c>
      <c r="E37" s="58">
        <f>'DATA（1～4ST）'!M7</f>
        <v>0.68</v>
      </c>
      <c r="F37" s="77" t="str">
        <f>IF(ISNA(IF(情報登録!A26="","",HLOOKUP(情報登録!A26,良否判定!A21:B29,4,))),"―",HLOOKUP(情報登録!A26,良否判定!A21:B29,4,))</f>
        <v>良</v>
      </c>
    </row>
    <row r="38" spans="1:6" ht="15.95" customHeight="1">
      <c r="A38" s="59" t="s">
        <v>97</v>
      </c>
      <c r="B38" s="64">
        <f>'DATA（1～4ST）'!O7</f>
        <v>405.6</v>
      </c>
      <c r="C38" s="64">
        <f>'DATA（1～4ST）'!N106</f>
        <v>7.97</v>
      </c>
      <c r="D38" s="68">
        <f>'DATA（1～4ST）'!P7</f>
        <v>1860.7</v>
      </c>
      <c r="E38" s="60">
        <f>'DATA（1～4ST）'!Q7</f>
        <v>0.57999999999999996</v>
      </c>
      <c r="F38" s="79" t="str">
        <f>IF(ISNA(IF(情報登録!A26="","",HLOOKUP(情報登録!A26,良否判定!A21:B29,5,))),"―",HLOOKUP(情報登録!A26,良否判定!A21:B29,5,))</f>
        <v>否</v>
      </c>
    </row>
    <row r="39" spans="1:6" ht="15.95" customHeight="1">
      <c r="A39" s="57" t="s">
        <v>98</v>
      </c>
      <c r="B39" s="63">
        <f>'DATA（5～8ST）'!C7</f>
        <v>407.6</v>
      </c>
      <c r="C39" s="63">
        <f>'DATA（5～8ST）'!B106</f>
        <v>7.99</v>
      </c>
      <c r="D39" s="67">
        <f>'DATA（5～8ST）'!D7</f>
        <v>2222</v>
      </c>
      <c r="E39" s="58">
        <f>'DATA（5～8ST）'!E7</f>
        <v>0.68</v>
      </c>
      <c r="F39" s="77" t="str">
        <f>IF(ISNA(IF(情報登録!A26="","",HLOOKUP(情報登録!A26,良否判定!A21:B29,6,))),"―",HLOOKUP(情報登録!A26,良否判定!A21:B29,6,))</f>
        <v>良</v>
      </c>
    </row>
    <row r="40" spans="1:6" ht="15.95" customHeight="1">
      <c r="A40" s="59" t="s">
        <v>99</v>
      </c>
      <c r="B40" s="64">
        <f>'DATA（5～8ST）'!G7</f>
        <v>409.4</v>
      </c>
      <c r="C40" s="64">
        <f>'DATA（5～8ST）'!F106</f>
        <v>8</v>
      </c>
      <c r="D40" s="68">
        <f>'DATA（5～8ST）'!H7</f>
        <v>2227.3000000000002</v>
      </c>
      <c r="E40" s="60">
        <f>'DATA（5～8ST）'!I7</f>
        <v>0.68</v>
      </c>
      <c r="F40" s="79" t="str">
        <f>IF(ISNA(IF(情報登録!A26="","",HLOOKUP(情報登録!A26,良否判定!A21:B29,7,))),"―",HLOOKUP(情報登録!A26,良否判定!A21:B29,7,))</f>
        <v>良</v>
      </c>
    </row>
    <row r="41" spans="1:6" ht="15.95" customHeight="1">
      <c r="A41" s="57" t="s">
        <v>100</v>
      </c>
      <c r="B41" s="63">
        <f>'DATA（5～8ST）'!K7</f>
        <v>408.5</v>
      </c>
      <c r="C41" s="63">
        <f>'DATA（5～8ST）'!J106</f>
        <v>8.0399999999999991</v>
      </c>
      <c r="D41" s="67">
        <f>'DATA（5～8ST）'!L7</f>
        <v>2239.6</v>
      </c>
      <c r="E41" s="58">
        <f>'DATA（5～8ST）'!M7</f>
        <v>0.68</v>
      </c>
      <c r="F41" s="77" t="str">
        <f>IF(ISNA(IF(情報登録!A26="","",HLOOKUP(情報登録!A26,良否判定!A21:B29,8,))),"―",HLOOKUP(情報登録!A26,良否判定!A21:B29,8,))</f>
        <v>良</v>
      </c>
    </row>
    <row r="42" spans="1:6" ht="15.95" customHeight="1">
      <c r="A42" s="59" t="s">
        <v>101</v>
      </c>
      <c r="B42" s="64">
        <f>'DATA（5～8ST）'!O7</f>
        <v>413.2</v>
      </c>
      <c r="C42" s="64">
        <f>'DATA（5～8ST）'!N106</f>
        <v>8</v>
      </c>
      <c r="D42" s="68">
        <f>'DATA（5～8ST）'!P7</f>
        <v>2245.3000000000002</v>
      </c>
      <c r="E42" s="60">
        <f>'DATA（5～8ST）'!Q7</f>
        <v>0.68</v>
      </c>
      <c r="F42" s="79" t="str">
        <f>IF(ISNA(IF(情報登録!A26="","",HLOOKUP(情報登録!A26,良否判定!A21:B29,9,))),"―",HLOOKUP(情報登録!A26,良否判定!A21:B29,9,))</f>
        <v>良</v>
      </c>
    </row>
    <row r="43" spans="1:6" ht="15.95" customHeight="1">
      <c r="A43" s="96" t="str">
        <f>IF(ISNA(IF(情報登録!A26="","",HLOOKUP(情報登録!A26,良否判定!A21:B30,10,))),"",HLOOKUP(情報登録!A26,良否判定!A21:B30,10,))</f>
        <v xml:space="preserve">   判定基準：Pmax測定値の平均から10％以上低下している場合「否」</v>
      </c>
      <c r="B43" s="96"/>
      <c r="C43" s="96"/>
      <c r="D43" s="96"/>
      <c r="E43" s="96"/>
      <c r="F43" s="96"/>
    </row>
    <row r="44" spans="1:6" ht="15.95" customHeight="1">
      <c r="A44" s="34" t="s">
        <v>149</v>
      </c>
      <c r="B44" s="34"/>
      <c r="C44" s="21"/>
      <c r="D44" s="21"/>
      <c r="E44" s="21"/>
      <c r="F44" s="21"/>
    </row>
    <row r="45" spans="1:6" ht="15.95" customHeight="1">
      <c r="A45" s="37" t="s">
        <v>150</v>
      </c>
      <c r="B45" s="38" t="s">
        <v>182</v>
      </c>
      <c r="C45" s="38" t="s">
        <v>183</v>
      </c>
      <c r="D45" s="38" t="s">
        <v>184</v>
      </c>
      <c r="E45" s="80" t="s">
        <v>213</v>
      </c>
      <c r="F45" s="80" t="s">
        <v>178</v>
      </c>
    </row>
    <row r="46" spans="1:6" ht="15.95" customHeight="1">
      <c r="A46" s="61" t="s">
        <v>94</v>
      </c>
      <c r="B46" s="65">
        <f>IF('DATA（1～4ST）'!C7="","―",IF('STC計算（1～4ST)'!B1+0=0,"―",'STC計算（1～4ST)'!B6))</f>
        <v>415.29999999999995</v>
      </c>
      <c r="C46" s="65">
        <f>IF('DATA（1～4ST）'!B7="","―",'STC計算（1～4ST)'!A106)</f>
        <v>8.6010684039087941</v>
      </c>
      <c r="D46" s="69">
        <f>IF('DATA（1～4ST）'!B7="","―",'STC計算（1～4ST)'!C4)</f>
        <v>2448.0602765010094</v>
      </c>
      <c r="E46" s="81">
        <f>IF('DATA（1～4ST）'!B7="","―",'STC計算（1～4ST)'!C108)</f>
        <v>0.6853426730959381</v>
      </c>
      <c r="F46" s="61" t="str">
        <f>IF(ISNA(IF(情報登録!A26="","",HLOOKUP(情報登録!A26,良否判定!F21:G29,2,))),"―",HLOOKUP(情報登録!A26,良否判定!F21:G29,2,))</f>
        <v>―</v>
      </c>
    </row>
    <row r="47" spans="1:6" ht="15.95" customHeight="1">
      <c r="A47" s="62" t="s">
        <v>95</v>
      </c>
      <c r="B47" s="66">
        <f>IF('DATA（1～4ST）'!G7="","―",IF('STC計算（1～4ST)'!E1+0=0,"―",'STC計算（1～4ST)'!E6))</f>
        <v>410.29999999999995</v>
      </c>
      <c r="C47" s="66">
        <f>IF('DATA（1～4ST）'!F7="","―",'STC計算（1～4ST)'!D106)</f>
        <v>8.6553572204125953</v>
      </c>
      <c r="D47" s="70">
        <f>IF('DATA（1～4ST）'!F7="","―",'STC計算（1～4ST)'!F4)</f>
        <v>2442.450959519198</v>
      </c>
      <c r="E47" s="82">
        <f>IF('DATA（1～4ST）'!F7="","―",'STC計算（1～4ST)'!F108)</f>
        <v>0.68776384068306096</v>
      </c>
      <c r="F47" s="62" t="str">
        <f>IF(ISNA(IF(情報登録!A26="","",HLOOKUP(情報登録!A26,良否判定!F21:G29,3,))),"―",HLOOKUP(情報登録!A26,良否判定!F21:G29,3,))</f>
        <v>―</v>
      </c>
    </row>
    <row r="48" spans="1:6" ht="15.95" customHeight="1">
      <c r="A48" s="61" t="s">
        <v>96</v>
      </c>
      <c r="B48" s="65">
        <f>IF('DATA（1～4ST）'!K7="","―",IF('STC計算（1～4ST)'!H1+0=0,"―",'STC計算（1～4ST)'!H6))</f>
        <v>411.5</v>
      </c>
      <c r="C48" s="65">
        <f>IF('DATA（1～4ST）'!J7="","―",'STC計算（1～4ST)'!G106)</f>
        <v>8.6010684039087941</v>
      </c>
      <c r="D48" s="69">
        <f>IF('DATA（1～4ST）'!J7="","―",'STC計算（1～4ST)'!I4)</f>
        <v>2424.1727406555701</v>
      </c>
      <c r="E48" s="81">
        <f>IF('DATA（1～4ST）'!J7="","―",'STC計算（1～4ST)'!I108)</f>
        <v>0.68492232495477789</v>
      </c>
      <c r="F48" s="61" t="str">
        <f>IF(ISNA(IF(情報登録!A26="","",HLOOKUP(情報登録!A26,良否判定!F21:G29,4,))),"―",HLOOKUP(情報登録!A26,良否判定!F21:G29,4,))</f>
        <v>―</v>
      </c>
    </row>
    <row r="49" spans="1:6" ht="15.95" customHeight="1">
      <c r="A49" s="62" t="s">
        <v>97</v>
      </c>
      <c r="B49" s="66">
        <f>IF('DATA（1～4ST）'!O7="","―",IF('STC計算（1～4ST)'!K1+0=0,"―",'STC計算（1～4ST)'!K6))</f>
        <v>408</v>
      </c>
      <c r="C49" s="66">
        <f>IF('DATA（1～4ST）'!N7="","―",'STC計算（1～4ST)'!J106)</f>
        <v>8.5576373507057539</v>
      </c>
      <c r="D49" s="70">
        <f>IF('DATA（1～4ST）'!N7="","―",'STC計算（1～4ST)'!L4)</f>
        <v>2033.6670377727967</v>
      </c>
      <c r="E49" s="82">
        <f>IF('DATA（1～4ST）'!N7="","―",'STC計算（1～4ST)'!L108)</f>
        <v>0.58245960064500524</v>
      </c>
      <c r="F49" s="62" t="str">
        <f>IF(ISNA(IF(情報登録!A26="","",HLOOKUP(情報登録!A26,良否判定!F21:G29,5,))),"―",HLOOKUP(情報登録!A26,良否判定!F21:G29,5,))</f>
        <v>―</v>
      </c>
    </row>
    <row r="50" spans="1:6" ht="15.95" customHeight="1">
      <c r="A50" s="61" t="s">
        <v>98</v>
      </c>
      <c r="B50" s="65">
        <f>IF('DATA（5～8ST）'!C7="","―",IF('STC計算（5～8ST）'!B1+0=0,"―",'STC計算（5～8ST）'!B6))</f>
        <v>410</v>
      </c>
      <c r="C50" s="65">
        <f>IF('DATA（5～8ST）'!B7="","―",'STC計算（5～8ST）'!A106)</f>
        <v>8.5793528773072758</v>
      </c>
      <c r="D50" s="69">
        <f>IF('DATA（5～8ST）'!B7="","―",'STC計算（5～8ST）'!C4)</f>
        <v>2423.9973537629203</v>
      </c>
      <c r="E50" s="81">
        <f>IF('DATA（5～8ST）'!B7="","―",'STC計算（5～8ST）'!C108)</f>
        <v>0.68911825312051334</v>
      </c>
      <c r="F50" s="61" t="str">
        <f>IF(ISNA(IF(情報登録!A26="","",HLOOKUP(情報登録!A26,良否判定!F21:G29,6,))),"―",HLOOKUP(情報登録!A26,良否判定!F21:G29,6,))</f>
        <v>―</v>
      </c>
    </row>
    <row r="51" spans="1:6" ht="15.95" customHeight="1">
      <c r="A51" s="62" t="s">
        <v>99</v>
      </c>
      <c r="B51" s="66">
        <f>IF('DATA（5～8ST）'!G7="","―",IF('STC計算（5～8ST）'!E1+0=0,"―",'STC計算（5～8ST）'!E6))</f>
        <v>411.79999999999995</v>
      </c>
      <c r="C51" s="66">
        <f>IF('DATA（5～8ST）'!F7="","―",'STC計算（5～8ST）'!D106)</f>
        <v>8.590210640608035</v>
      </c>
      <c r="D51" s="70">
        <f>IF('DATA（5～8ST）'!F7="","―",'STC計算（5～8ST）'!F4)</f>
        <v>2429.0497064696242</v>
      </c>
      <c r="E51" s="82">
        <f>IF('DATA（5～8ST）'!F7="","―",'STC計算（5～8ST）'!F108)</f>
        <v>0.68666711061146957</v>
      </c>
      <c r="F51" s="62" t="str">
        <f>IF(ISNA(IF(情報登録!A26="","",HLOOKUP(情報登録!A26,良否判定!F21:G29,7,))),"―",HLOOKUP(情報登録!A26,良否判定!F21:G29,7,))</f>
        <v>―</v>
      </c>
    </row>
    <row r="52" spans="1:6" ht="15.95" customHeight="1">
      <c r="A52" s="61" t="s">
        <v>100</v>
      </c>
      <c r="B52" s="65">
        <f>IF('DATA（5～8ST）'!K7="","―",IF('STC計算（5～8ST）'!H1+0=0,"―",'STC計算（5～8ST）'!H6))</f>
        <v>410.9</v>
      </c>
      <c r="C52" s="65">
        <f>IF('DATA（5～8ST）'!J7="","―",'STC計算（5～8ST）'!G106)</f>
        <v>8.6336416938110752</v>
      </c>
      <c r="D52" s="69">
        <f>IF('DATA（5～8ST）'!J7="","―",'STC計算（5～8ST）'!I4)</f>
        <v>2441.6609096298985</v>
      </c>
      <c r="E52" s="81">
        <f>IF('DATA（5～8ST）'!J7="","―",'STC計算（5～8ST）'!I108)</f>
        <v>0.68826421225065748</v>
      </c>
      <c r="F52" s="61" t="str">
        <f>IF(ISNA(IF(情報登録!A26="","",HLOOKUP(情報登録!A26,良否判定!F21:G29,8,))),"―",HLOOKUP(情報登録!A26,良否判定!F21:G29,8,))</f>
        <v>―</v>
      </c>
    </row>
    <row r="53" spans="1:6" ht="15.95" customHeight="1">
      <c r="A53" s="62" t="s">
        <v>101</v>
      </c>
      <c r="B53" s="66">
        <f>IF('DATA（5～8ST）'!O7="","―",IF('STC計算（5～8ST）'!K1+0=0,"―",'STC計算（5～8ST）'!K6))</f>
        <v>415.59999999999997</v>
      </c>
      <c r="C53" s="66">
        <f>IF('DATA（5～8ST）'!N7="","―",'STC計算（5～8ST）'!J106)</f>
        <v>8.590210640608035</v>
      </c>
      <c r="D53" s="70">
        <f>IF('DATA（5～8ST）'!N7="","―",'STC計算（5～8ST）'!L4)</f>
        <v>2450.3921286978011</v>
      </c>
      <c r="E53" s="82">
        <f>IF('DATA（5～8ST）'!N7="","―",'STC計算（5～8ST）'!L108)</f>
        <v>0.68636674990205027</v>
      </c>
      <c r="F53" s="62" t="str">
        <f>IF(ISNA(IF(情報登録!A26="","",HLOOKUP(情報登録!A26,良否判定!F21:G29,9,))),"―",HLOOKUP(情報登録!A26,良否判定!F21:G29,9,))</f>
        <v>―</v>
      </c>
    </row>
    <row r="54" spans="1:6">
      <c r="A54" s="94" t="str">
        <f>IF(ISNA(IF(情報登録!A26="","",HLOOKUP(情報登録!A26,良否判定!F21:G30,10,))),"",HLOOKUP(情報登録!A26,良否判定!F21:G30,10,))</f>
        <v/>
      </c>
      <c r="B54" s="95"/>
      <c r="C54" s="95"/>
      <c r="D54" s="95"/>
      <c r="E54" s="95"/>
      <c r="F54" s="95"/>
    </row>
  </sheetData>
  <mergeCells count="20">
    <mergeCell ref="B5:C5"/>
    <mergeCell ref="E5:F5"/>
    <mergeCell ref="A54:F54"/>
    <mergeCell ref="A43:F43"/>
    <mergeCell ref="E6:F6"/>
    <mergeCell ref="E7:F7"/>
    <mergeCell ref="A13:F31"/>
    <mergeCell ref="E10:F10"/>
    <mergeCell ref="B7:C7"/>
    <mergeCell ref="B10:C10"/>
    <mergeCell ref="A1:F1"/>
    <mergeCell ref="B8:C8"/>
    <mergeCell ref="E8:F8"/>
    <mergeCell ref="B9:C9"/>
    <mergeCell ref="E9:F9"/>
    <mergeCell ref="B2:F2"/>
    <mergeCell ref="B4:C4"/>
    <mergeCell ref="D4:E4"/>
    <mergeCell ref="B6:C6"/>
    <mergeCell ref="B3:F3"/>
  </mergeCells>
  <phoneticPr fontId="3"/>
  <pageMargins left="0.62992125984251968" right="0.23622047244094491" top="0.55118110236220474" bottom="0.55118110236220474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6"/>
  <sheetViews>
    <sheetView workbookViewId="0"/>
  </sheetViews>
  <sheetFormatPr defaultRowHeight="13.5"/>
  <sheetData>
    <row r="1" spans="1:18">
      <c r="A1" t="s">
        <v>68</v>
      </c>
    </row>
    <row r="2" spans="1:18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80</v>
      </c>
      <c r="G2" t="s">
        <v>81</v>
      </c>
      <c r="H2" t="s">
        <v>82</v>
      </c>
      <c r="I2" t="s">
        <v>83</v>
      </c>
    </row>
    <row r="3" spans="1:18">
      <c r="A3" t="s">
        <v>5</v>
      </c>
      <c r="B3" s="1">
        <v>41694.488888888889</v>
      </c>
      <c r="C3" t="s">
        <v>6</v>
      </c>
      <c r="D3" s="1">
        <v>41694.488888888889</v>
      </c>
      <c r="E3" t="s">
        <v>7</v>
      </c>
      <c r="F3" t="s">
        <v>65</v>
      </c>
      <c r="G3" t="s">
        <v>8</v>
      </c>
      <c r="H3" t="s">
        <v>66</v>
      </c>
    </row>
    <row r="4" spans="1:18">
      <c r="A4" t="s">
        <v>9</v>
      </c>
      <c r="B4" t="s">
        <v>215</v>
      </c>
      <c r="C4" t="s">
        <v>10</v>
      </c>
      <c r="D4" t="s">
        <v>216</v>
      </c>
      <c r="E4" t="s">
        <v>11</v>
      </c>
      <c r="F4" t="s">
        <v>67</v>
      </c>
      <c r="G4">
        <v>5</v>
      </c>
      <c r="H4">
        <v>4.0000000000000001E-3</v>
      </c>
      <c r="I4">
        <v>-0.1</v>
      </c>
      <c r="J4">
        <v>0.5</v>
      </c>
      <c r="K4">
        <v>1.25E-3</v>
      </c>
      <c r="L4">
        <v>4</v>
      </c>
      <c r="M4">
        <v>4</v>
      </c>
      <c r="N4">
        <v>2.1</v>
      </c>
      <c r="O4">
        <v>110</v>
      </c>
      <c r="P4" t="s">
        <v>110</v>
      </c>
      <c r="Q4">
        <v>1.86</v>
      </c>
      <c r="R4">
        <v>78</v>
      </c>
    </row>
    <row r="5" spans="1:18">
      <c r="B5" t="s">
        <v>12</v>
      </c>
      <c r="F5" t="s">
        <v>13</v>
      </c>
      <c r="J5" t="s">
        <v>14</v>
      </c>
      <c r="N5" t="s">
        <v>15</v>
      </c>
    </row>
    <row r="6" spans="1:18">
      <c r="A6" t="s">
        <v>16</v>
      </c>
      <c r="B6" t="s">
        <v>17</v>
      </c>
      <c r="C6" t="s">
        <v>18</v>
      </c>
      <c r="D6" t="s">
        <v>19</v>
      </c>
      <c r="E6" t="s">
        <v>20</v>
      </c>
      <c r="F6" t="s">
        <v>21</v>
      </c>
      <c r="G6" t="s">
        <v>22</v>
      </c>
      <c r="H6" t="s">
        <v>23</v>
      </c>
      <c r="I6" t="s">
        <v>24</v>
      </c>
      <c r="J6" t="s">
        <v>25</v>
      </c>
      <c r="K6" t="s">
        <v>26</v>
      </c>
      <c r="L6" t="s">
        <v>27</v>
      </c>
      <c r="M6" t="s">
        <v>28</v>
      </c>
      <c r="N6" t="s">
        <v>29</v>
      </c>
      <c r="O6" t="s">
        <v>30</v>
      </c>
      <c r="P6" t="s">
        <v>31</v>
      </c>
      <c r="Q6" t="s">
        <v>32</v>
      </c>
    </row>
    <row r="7" spans="1:18">
      <c r="A7" s="1">
        <v>41694.488888888889</v>
      </c>
      <c r="B7">
        <v>0</v>
      </c>
      <c r="C7">
        <v>412.9</v>
      </c>
      <c r="D7">
        <v>2245.1999999999998</v>
      </c>
      <c r="E7">
        <v>0.68</v>
      </c>
      <c r="F7">
        <v>0</v>
      </c>
      <c r="G7">
        <v>407.9</v>
      </c>
      <c r="H7">
        <v>2238.8000000000002</v>
      </c>
      <c r="I7">
        <v>0.68</v>
      </c>
      <c r="J7">
        <v>0</v>
      </c>
      <c r="K7">
        <v>409.1</v>
      </c>
      <c r="L7">
        <v>2223.4</v>
      </c>
      <c r="M7">
        <v>0.68</v>
      </c>
      <c r="N7">
        <v>0</v>
      </c>
      <c r="O7">
        <v>405.6</v>
      </c>
      <c r="P7">
        <v>1860.7</v>
      </c>
      <c r="Q7">
        <v>0.57999999999999996</v>
      </c>
    </row>
    <row r="8" spans="1:18">
      <c r="B8">
        <v>0</v>
      </c>
      <c r="C8">
        <v>412.9</v>
      </c>
      <c r="D8">
        <v>7.13</v>
      </c>
      <c r="E8">
        <v>314.89999999999998</v>
      </c>
      <c r="F8">
        <v>0</v>
      </c>
      <c r="G8">
        <v>407.9</v>
      </c>
      <c r="H8">
        <v>7.13</v>
      </c>
      <c r="I8">
        <v>314</v>
      </c>
      <c r="J8">
        <v>0</v>
      </c>
      <c r="K8">
        <v>409.1</v>
      </c>
      <c r="L8">
        <v>7.14</v>
      </c>
      <c r="M8">
        <v>311.39999999999998</v>
      </c>
      <c r="N8">
        <v>0</v>
      </c>
      <c r="O8">
        <v>405.6</v>
      </c>
      <c r="P8">
        <v>6.99</v>
      </c>
      <c r="Q8">
        <v>266.2</v>
      </c>
    </row>
    <row r="9" spans="1:18">
      <c r="B9">
        <v>0.12</v>
      </c>
      <c r="C9">
        <v>411.8</v>
      </c>
      <c r="F9">
        <v>0.12</v>
      </c>
      <c r="G9">
        <v>407</v>
      </c>
      <c r="J9">
        <v>0.12</v>
      </c>
      <c r="K9">
        <v>407.9</v>
      </c>
      <c r="N9">
        <v>0.12</v>
      </c>
      <c r="O9">
        <v>404.4</v>
      </c>
    </row>
    <row r="10" spans="1:18">
      <c r="B10">
        <v>0.14000000000000001</v>
      </c>
      <c r="C10">
        <v>411.5</v>
      </c>
      <c r="F10">
        <v>0.14000000000000001</v>
      </c>
      <c r="G10">
        <v>406.7</v>
      </c>
      <c r="J10">
        <v>0.14000000000000001</v>
      </c>
      <c r="K10">
        <v>407.9</v>
      </c>
      <c r="N10">
        <v>0.14000000000000001</v>
      </c>
      <c r="O10">
        <v>404.1</v>
      </c>
    </row>
    <row r="11" spans="1:18">
      <c r="B11">
        <v>0.16</v>
      </c>
      <c r="C11">
        <v>411.5</v>
      </c>
      <c r="F11">
        <v>0.16</v>
      </c>
      <c r="G11">
        <v>406.7</v>
      </c>
      <c r="J11">
        <v>0.17</v>
      </c>
      <c r="K11">
        <v>407.6</v>
      </c>
      <c r="N11">
        <v>0.17</v>
      </c>
      <c r="O11">
        <v>403.8</v>
      </c>
    </row>
    <row r="12" spans="1:18">
      <c r="B12">
        <v>0.19</v>
      </c>
      <c r="C12">
        <v>411.2</v>
      </c>
      <c r="F12">
        <v>0.19</v>
      </c>
      <c r="G12">
        <v>406.7</v>
      </c>
      <c r="J12">
        <v>0.19</v>
      </c>
      <c r="K12">
        <v>407.6</v>
      </c>
      <c r="N12">
        <v>0.19</v>
      </c>
      <c r="O12">
        <v>403.8</v>
      </c>
    </row>
    <row r="13" spans="1:18">
      <c r="B13">
        <v>0.22</v>
      </c>
      <c r="C13">
        <v>410.9</v>
      </c>
      <c r="F13">
        <v>0.22</v>
      </c>
      <c r="G13">
        <v>406.4</v>
      </c>
      <c r="J13">
        <v>0.22</v>
      </c>
      <c r="K13">
        <v>407.3</v>
      </c>
      <c r="N13">
        <v>0.22</v>
      </c>
      <c r="O13">
        <v>403.5</v>
      </c>
    </row>
    <row r="14" spans="1:18">
      <c r="B14">
        <v>0.25</v>
      </c>
      <c r="C14">
        <v>410.6</v>
      </c>
      <c r="F14">
        <v>0.25</v>
      </c>
      <c r="G14">
        <v>406.1</v>
      </c>
      <c r="J14">
        <v>0.25</v>
      </c>
      <c r="K14">
        <v>407</v>
      </c>
      <c r="N14">
        <v>0.25</v>
      </c>
      <c r="O14">
        <v>403.2</v>
      </c>
    </row>
    <row r="15" spans="1:18">
      <c r="B15">
        <v>0.28999999999999998</v>
      </c>
      <c r="C15">
        <v>410.3</v>
      </c>
      <c r="F15">
        <v>0.28999999999999998</v>
      </c>
      <c r="G15">
        <v>405.8</v>
      </c>
      <c r="J15">
        <v>0.28999999999999998</v>
      </c>
      <c r="K15">
        <v>406.7</v>
      </c>
      <c r="N15">
        <v>0.28999999999999998</v>
      </c>
      <c r="O15">
        <v>402.9</v>
      </c>
    </row>
    <row r="16" spans="1:18">
      <c r="B16">
        <v>0.32</v>
      </c>
      <c r="C16">
        <v>410</v>
      </c>
      <c r="F16">
        <v>0.33</v>
      </c>
      <c r="G16">
        <v>405.6</v>
      </c>
      <c r="J16">
        <v>0.33</v>
      </c>
      <c r="K16">
        <v>406.4</v>
      </c>
      <c r="N16">
        <v>0.33</v>
      </c>
      <c r="O16">
        <v>402.6</v>
      </c>
    </row>
    <row r="17" spans="2:15">
      <c r="B17">
        <v>0.37</v>
      </c>
      <c r="C17">
        <v>409.7</v>
      </c>
      <c r="F17">
        <v>0.37</v>
      </c>
      <c r="G17">
        <v>405.3</v>
      </c>
      <c r="J17">
        <v>0.37</v>
      </c>
      <c r="K17">
        <v>406.1</v>
      </c>
      <c r="N17">
        <v>0.37</v>
      </c>
      <c r="O17">
        <v>402</v>
      </c>
    </row>
    <row r="18" spans="2:15">
      <c r="B18">
        <v>0.41</v>
      </c>
      <c r="C18">
        <v>409.4</v>
      </c>
      <c r="F18">
        <v>0.41</v>
      </c>
      <c r="G18">
        <v>404.7</v>
      </c>
      <c r="J18">
        <v>0.41</v>
      </c>
      <c r="K18">
        <v>405.8</v>
      </c>
      <c r="N18">
        <v>0.41</v>
      </c>
      <c r="O18">
        <v>401.7</v>
      </c>
    </row>
    <row r="19" spans="2:15">
      <c r="B19">
        <v>0.45</v>
      </c>
      <c r="C19">
        <v>409.1</v>
      </c>
      <c r="F19">
        <v>0.46</v>
      </c>
      <c r="G19">
        <v>404.4</v>
      </c>
      <c r="J19">
        <v>0.46</v>
      </c>
      <c r="K19">
        <v>405.6</v>
      </c>
      <c r="N19">
        <v>0.46</v>
      </c>
      <c r="O19">
        <v>401.1</v>
      </c>
    </row>
    <row r="20" spans="2:15">
      <c r="B20">
        <v>0.5</v>
      </c>
      <c r="C20">
        <v>408.5</v>
      </c>
      <c r="F20">
        <v>0.51</v>
      </c>
      <c r="G20">
        <v>404.4</v>
      </c>
      <c r="J20">
        <v>0.51</v>
      </c>
      <c r="K20">
        <v>405</v>
      </c>
      <c r="N20">
        <v>0.51</v>
      </c>
      <c r="O20">
        <v>400.8</v>
      </c>
    </row>
    <row r="21" spans="2:15">
      <c r="B21">
        <v>0.56000000000000005</v>
      </c>
      <c r="C21">
        <v>408.2</v>
      </c>
      <c r="F21">
        <v>0.56000000000000005</v>
      </c>
      <c r="G21">
        <v>403.5</v>
      </c>
      <c r="J21">
        <v>0.56000000000000005</v>
      </c>
      <c r="K21">
        <v>404.7</v>
      </c>
      <c r="N21">
        <v>0.56999999999999995</v>
      </c>
      <c r="O21">
        <v>400.2</v>
      </c>
    </row>
    <row r="22" spans="2:15">
      <c r="B22">
        <v>0.61</v>
      </c>
      <c r="C22">
        <v>407.6</v>
      </c>
      <c r="F22">
        <v>0.61</v>
      </c>
      <c r="G22">
        <v>403.2</v>
      </c>
      <c r="J22">
        <v>0.62</v>
      </c>
      <c r="K22">
        <v>404.4</v>
      </c>
      <c r="N22">
        <v>0.62</v>
      </c>
      <c r="O22">
        <v>399.4</v>
      </c>
    </row>
    <row r="23" spans="2:15">
      <c r="B23">
        <v>0.67</v>
      </c>
      <c r="C23">
        <v>407</v>
      </c>
      <c r="F23">
        <v>0.68</v>
      </c>
      <c r="G23">
        <v>402.9</v>
      </c>
      <c r="J23">
        <v>0.68</v>
      </c>
      <c r="K23">
        <v>403.8</v>
      </c>
      <c r="N23">
        <v>0.68</v>
      </c>
      <c r="O23">
        <v>399.1</v>
      </c>
    </row>
    <row r="24" spans="2:15">
      <c r="B24">
        <v>0.73</v>
      </c>
      <c r="C24">
        <v>406.7</v>
      </c>
      <c r="F24">
        <v>0.73</v>
      </c>
      <c r="G24">
        <v>402.3</v>
      </c>
      <c r="J24">
        <v>0.74</v>
      </c>
      <c r="K24">
        <v>403.2</v>
      </c>
      <c r="N24">
        <v>0.74</v>
      </c>
      <c r="O24">
        <v>398.5</v>
      </c>
    </row>
    <row r="25" spans="2:15">
      <c r="B25">
        <v>0.8</v>
      </c>
      <c r="C25">
        <v>406.1</v>
      </c>
      <c r="F25">
        <v>0.8</v>
      </c>
      <c r="G25">
        <v>402</v>
      </c>
      <c r="J25">
        <v>0.8</v>
      </c>
      <c r="K25">
        <v>402.6</v>
      </c>
      <c r="N25">
        <v>0.8</v>
      </c>
      <c r="O25">
        <v>397.6</v>
      </c>
    </row>
    <row r="26" spans="2:15">
      <c r="B26">
        <v>0.86</v>
      </c>
      <c r="C26">
        <v>405.6</v>
      </c>
      <c r="F26">
        <v>0.87</v>
      </c>
      <c r="G26">
        <v>401.1</v>
      </c>
      <c r="J26">
        <v>0.87</v>
      </c>
      <c r="K26">
        <v>402</v>
      </c>
      <c r="N26">
        <v>0.87</v>
      </c>
      <c r="O26">
        <v>397</v>
      </c>
    </row>
    <row r="27" spans="2:15">
      <c r="B27">
        <v>0.93</v>
      </c>
      <c r="C27">
        <v>405</v>
      </c>
      <c r="F27">
        <v>0.93</v>
      </c>
      <c r="G27">
        <v>400.8</v>
      </c>
      <c r="J27">
        <v>0.94</v>
      </c>
      <c r="K27">
        <v>401.4</v>
      </c>
      <c r="N27">
        <v>0.94</v>
      </c>
      <c r="O27">
        <v>396.4</v>
      </c>
    </row>
    <row r="28" spans="2:15">
      <c r="B28">
        <v>1</v>
      </c>
      <c r="C28">
        <v>404.4</v>
      </c>
      <c r="F28">
        <v>1</v>
      </c>
      <c r="G28">
        <v>400.2</v>
      </c>
      <c r="J28">
        <v>1.01</v>
      </c>
      <c r="K28">
        <v>400.8</v>
      </c>
      <c r="N28">
        <v>1.01</v>
      </c>
      <c r="O28">
        <v>395.5</v>
      </c>
    </row>
    <row r="29" spans="2:15">
      <c r="B29">
        <v>1.07</v>
      </c>
      <c r="C29">
        <v>403.8</v>
      </c>
      <c r="F29">
        <v>1.08</v>
      </c>
      <c r="G29">
        <v>399.6</v>
      </c>
      <c r="J29">
        <v>1.08</v>
      </c>
      <c r="K29">
        <v>400.2</v>
      </c>
      <c r="N29">
        <v>1.0900000000000001</v>
      </c>
      <c r="O29">
        <v>394.9</v>
      </c>
    </row>
    <row r="30" spans="2:15">
      <c r="B30">
        <v>1.1499999999999999</v>
      </c>
      <c r="C30">
        <v>403.2</v>
      </c>
      <c r="F30">
        <v>1.1499999999999999</v>
      </c>
      <c r="G30">
        <v>398.8</v>
      </c>
      <c r="J30">
        <v>1.1599999999999999</v>
      </c>
      <c r="K30">
        <v>399.6</v>
      </c>
      <c r="N30">
        <v>1.1599999999999999</v>
      </c>
      <c r="O30">
        <v>394</v>
      </c>
    </row>
    <row r="31" spans="2:15">
      <c r="B31">
        <v>1.23</v>
      </c>
      <c r="C31">
        <v>402.6</v>
      </c>
      <c r="F31">
        <v>1.23</v>
      </c>
      <c r="G31">
        <v>398.2</v>
      </c>
      <c r="J31">
        <v>1.24</v>
      </c>
      <c r="K31">
        <v>399.1</v>
      </c>
      <c r="N31">
        <v>1.24</v>
      </c>
      <c r="O31">
        <v>393.2</v>
      </c>
    </row>
    <row r="32" spans="2:15">
      <c r="B32">
        <v>1.31</v>
      </c>
      <c r="C32">
        <v>401.7</v>
      </c>
      <c r="F32">
        <v>1.31</v>
      </c>
      <c r="G32">
        <v>397.6</v>
      </c>
      <c r="J32">
        <v>1.31</v>
      </c>
      <c r="K32">
        <v>398.2</v>
      </c>
      <c r="N32">
        <v>1.32</v>
      </c>
      <c r="O32">
        <v>392.3</v>
      </c>
    </row>
    <row r="33" spans="2:15">
      <c r="B33">
        <v>1.39</v>
      </c>
      <c r="C33">
        <v>401.1</v>
      </c>
      <c r="F33">
        <v>1.39</v>
      </c>
      <c r="G33">
        <v>397</v>
      </c>
      <c r="J33">
        <v>1.39</v>
      </c>
      <c r="K33">
        <v>397.9</v>
      </c>
      <c r="N33">
        <v>1.4</v>
      </c>
      <c r="O33">
        <v>391.4</v>
      </c>
    </row>
    <row r="34" spans="2:15">
      <c r="B34">
        <v>1.47</v>
      </c>
      <c r="C34">
        <v>400.2</v>
      </c>
      <c r="F34">
        <v>1.47</v>
      </c>
      <c r="G34">
        <v>396.4</v>
      </c>
      <c r="J34">
        <v>1.48</v>
      </c>
      <c r="K34">
        <v>397</v>
      </c>
      <c r="N34">
        <v>1.48</v>
      </c>
      <c r="O34">
        <v>390.2</v>
      </c>
    </row>
    <row r="35" spans="2:15">
      <c r="B35">
        <v>1.56</v>
      </c>
      <c r="C35">
        <v>399.6</v>
      </c>
      <c r="F35">
        <v>1.56</v>
      </c>
      <c r="G35">
        <v>395.5</v>
      </c>
      <c r="J35">
        <v>1.57</v>
      </c>
      <c r="K35">
        <v>396.1</v>
      </c>
      <c r="N35">
        <v>1.57</v>
      </c>
      <c r="O35">
        <v>389.3</v>
      </c>
    </row>
    <row r="36" spans="2:15">
      <c r="B36">
        <v>1.64</v>
      </c>
      <c r="C36">
        <v>399.1</v>
      </c>
      <c r="F36">
        <v>1.64</v>
      </c>
      <c r="G36">
        <v>394.9</v>
      </c>
      <c r="J36">
        <v>1.65</v>
      </c>
      <c r="K36">
        <v>395.5</v>
      </c>
      <c r="N36">
        <v>1.65</v>
      </c>
      <c r="O36">
        <v>388.4</v>
      </c>
    </row>
    <row r="37" spans="2:15">
      <c r="B37">
        <v>1.73</v>
      </c>
      <c r="C37">
        <v>398.2</v>
      </c>
      <c r="F37">
        <v>1.73</v>
      </c>
      <c r="G37">
        <v>394</v>
      </c>
      <c r="J37">
        <v>1.74</v>
      </c>
      <c r="K37">
        <v>394.6</v>
      </c>
      <c r="N37">
        <v>1.74</v>
      </c>
      <c r="O37">
        <v>387.5</v>
      </c>
    </row>
    <row r="38" spans="2:15">
      <c r="B38">
        <v>1.82</v>
      </c>
      <c r="C38">
        <v>397.3</v>
      </c>
      <c r="F38">
        <v>1.83</v>
      </c>
      <c r="G38">
        <v>393.2</v>
      </c>
      <c r="J38">
        <v>1.83</v>
      </c>
      <c r="K38">
        <v>393.7</v>
      </c>
      <c r="N38">
        <v>1.83</v>
      </c>
      <c r="O38">
        <v>386.4</v>
      </c>
    </row>
    <row r="39" spans="2:15">
      <c r="B39">
        <v>1.91</v>
      </c>
      <c r="C39">
        <v>396.7</v>
      </c>
      <c r="F39">
        <v>1.91</v>
      </c>
      <c r="G39">
        <v>392.6</v>
      </c>
      <c r="J39">
        <v>1.92</v>
      </c>
      <c r="K39">
        <v>393.2</v>
      </c>
      <c r="N39">
        <v>1.92</v>
      </c>
      <c r="O39">
        <v>385.2</v>
      </c>
    </row>
    <row r="40" spans="2:15">
      <c r="B40">
        <v>2</v>
      </c>
      <c r="C40">
        <v>395.8</v>
      </c>
      <c r="F40">
        <v>2.0099999999999998</v>
      </c>
      <c r="G40">
        <v>391.7</v>
      </c>
      <c r="J40">
        <v>2.0099999999999998</v>
      </c>
      <c r="K40">
        <v>392.3</v>
      </c>
      <c r="N40">
        <v>2.02</v>
      </c>
      <c r="O40">
        <v>384</v>
      </c>
    </row>
    <row r="41" spans="2:15">
      <c r="B41">
        <v>2.16</v>
      </c>
      <c r="C41">
        <v>394.9</v>
      </c>
      <c r="F41">
        <v>2.11</v>
      </c>
      <c r="G41">
        <v>390.8</v>
      </c>
      <c r="J41">
        <v>2.11</v>
      </c>
      <c r="K41">
        <v>391.4</v>
      </c>
      <c r="N41">
        <v>2.11</v>
      </c>
      <c r="O41">
        <v>382.5</v>
      </c>
    </row>
    <row r="42" spans="2:15">
      <c r="B42">
        <v>2.19</v>
      </c>
      <c r="C42">
        <v>394</v>
      </c>
      <c r="F42">
        <v>2.2000000000000002</v>
      </c>
      <c r="G42">
        <v>389.9</v>
      </c>
      <c r="J42">
        <v>2.2000000000000002</v>
      </c>
      <c r="K42">
        <v>390.5</v>
      </c>
      <c r="N42">
        <v>2.2000000000000002</v>
      </c>
      <c r="O42">
        <v>381.3</v>
      </c>
    </row>
    <row r="43" spans="2:15">
      <c r="B43">
        <v>2.29</v>
      </c>
      <c r="C43">
        <v>393.2</v>
      </c>
      <c r="F43">
        <v>2.29</v>
      </c>
      <c r="G43">
        <v>389</v>
      </c>
      <c r="J43">
        <v>2.2999999999999998</v>
      </c>
      <c r="K43">
        <v>389.6</v>
      </c>
      <c r="N43">
        <v>2.2999999999999998</v>
      </c>
      <c r="O43">
        <v>380.2</v>
      </c>
    </row>
    <row r="44" spans="2:15">
      <c r="B44">
        <v>2.39</v>
      </c>
      <c r="C44">
        <v>392.3</v>
      </c>
      <c r="F44">
        <v>2.39</v>
      </c>
      <c r="G44">
        <v>388.1</v>
      </c>
      <c r="J44">
        <v>2.4</v>
      </c>
      <c r="K44">
        <v>388.7</v>
      </c>
      <c r="N44">
        <v>2.4</v>
      </c>
      <c r="O44">
        <v>379.3</v>
      </c>
    </row>
    <row r="45" spans="2:15">
      <c r="B45">
        <v>2.48</v>
      </c>
      <c r="C45">
        <v>391.4</v>
      </c>
      <c r="F45">
        <v>2.4900000000000002</v>
      </c>
      <c r="G45">
        <v>387.2</v>
      </c>
      <c r="J45">
        <v>2.4900000000000002</v>
      </c>
      <c r="K45">
        <v>388.1</v>
      </c>
      <c r="N45">
        <v>2.5</v>
      </c>
      <c r="O45">
        <v>378.1</v>
      </c>
    </row>
    <row r="46" spans="2:15">
      <c r="B46">
        <v>2.59</v>
      </c>
      <c r="C46">
        <v>390.2</v>
      </c>
      <c r="F46">
        <v>2.59</v>
      </c>
      <c r="G46">
        <v>386.4</v>
      </c>
      <c r="J46">
        <v>2.6</v>
      </c>
      <c r="K46">
        <v>387</v>
      </c>
      <c r="N46">
        <v>2.6</v>
      </c>
      <c r="O46">
        <v>376.6</v>
      </c>
    </row>
    <row r="47" spans="2:15">
      <c r="B47">
        <v>2.69</v>
      </c>
      <c r="C47">
        <v>389.3</v>
      </c>
      <c r="F47">
        <v>2.7</v>
      </c>
      <c r="G47">
        <v>385.2</v>
      </c>
      <c r="J47">
        <v>2.7</v>
      </c>
      <c r="K47">
        <v>386.1</v>
      </c>
      <c r="N47">
        <v>2.7</v>
      </c>
      <c r="O47">
        <v>375.1</v>
      </c>
    </row>
    <row r="48" spans="2:15">
      <c r="B48">
        <v>2.79</v>
      </c>
      <c r="C48">
        <v>388.4</v>
      </c>
      <c r="F48">
        <v>2.79</v>
      </c>
      <c r="G48">
        <v>384.3</v>
      </c>
      <c r="J48">
        <v>2.8</v>
      </c>
      <c r="K48">
        <v>384.9</v>
      </c>
      <c r="N48">
        <v>2.8</v>
      </c>
      <c r="O48">
        <v>373.7</v>
      </c>
    </row>
    <row r="49" spans="2:15">
      <c r="B49">
        <v>2.89</v>
      </c>
      <c r="C49">
        <v>387.5</v>
      </c>
      <c r="F49">
        <v>2.9</v>
      </c>
      <c r="G49">
        <v>383.4</v>
      </c>
      <c r="J49">
        <v>2.9</v>
      </c>
      <c r="K49">
        <v>384</v>
      </c>
      <c r="N49">
        <v>2.9</v>
      </c>
      <c r="O49">
        <v>372.2</v>
      </c>
    </row>
    <row r="50" spans="2:15">
      <c r="B50">
        <v>3</v>
      </c>
      <c r="C50">
        <v>386.4</v>
      </c>
      <c r="F50">
        <v>3.01</v>
      </c>
      <c r="G50">
        <v>382.5</v>
      </c>
      <c r="J50">
        <v>3.01</v>
      </c>
      <c r="K50">
        <v>383.1</v>
      </c>
      <c r="N50">
        <v>3.01</v>
      </c>
      <c r="O50">
        <v>370.7</v>
      </c>
    </row>
    <row r="51" spans="2:15">
      <c r="B51">
        <v>3.1</v>
      </c>
      <c r="C51">
        <v>385.5</v>
      </c>
      <c r="F51">
        <v>3.1</v>
      </c>
      <c r="G51">
        <v>381.3</v>
      </c>
      <c r="J51">
        <v>3.11</v>
      </c>
      <c r="K51">
        <v>381.9</v>
      </c>
      <c r="N51">
        <v>3.11</v>
      </c>
      <c r="O51">
        <v>369.2</v>
      </c>
    </row>
    <row r="52" spans="2:15">
      <c r="B52">
        <v>3.21</v>
      </c>
      <c r="C52">
        <v>384.3</v>
      </c>
      <c r="F52">
        <v>3.21</v>
      </c>
      <c r="G52">
        <v>380.2</v>
      </c>
      <c r="J52">
        <v>3.22</v>
      </c>
      <c r="K52">
        <v>380.8</v>
      </c>
      <c r="N52">
        <v>3.22</v>
      </c>
      <c r="O52">
        <v>367.5</v>
      </c>
    </row>
    <row r="53" spans="2:15">
      <c r="B53">
        <v>3.32</v>
      </c>
      <c r="C53">
        <v>383.1</v>
      </c>
      <c r="F53">
        <v>3.32</v>
      </c>
      <c r="G53">
        <v>379.3</v>
      </c>
      <c r="J53">
        <v>3.33</v>
      </c>
      <c r="K53">
        <v>379.6</v>
      </c>
      <c r="N53">
        <v>3.33</v>
      </c>
      <c r="O53">
        <v>366</v>
      </c>
    </row>
    <row r="54" spans="2:15">
      <c r="B54">
        <v>3.42</v>
      </c>
      <c r="C54">
        <v>381.9</v>
      </c>
      <c r="F54">
        <v>3.42</v>
      </c>
      <c r="G54">
        <v>378.1</v>
      </c>
      <c r="J54">
        <v>3.43</v>
      </c>
      <c r="K54">
        <v>378.7</v>
      </c>
      <c r="N54">
        <v>3.43</v>
      </c>
      <c r="O54">
        <v>364.2</v>
      </c>
    </row>
    <row r="55" spans="2:15">
      <c r="B55">
        <v>3.53</v>
      </c>
      <c r="C55">
        <v>380.8</v>
      </c>
      <c r="F55">
        <v>3.63</v>
      </c>
      <c r="G55">
        <v>377</v>
      </c>
      <c r="J55">
        <v>3.63</v>
      </c>
      <c r="K55">
        <v>376.3</v>
      </c>
      <c r="N55">
        <v>3.63</v>
      </c>
      <c r="O55">
        <v>361</v>
      </c>
    </row>
    <row r="56" spans="2:15">
      <c r="B56">
        <v>3.64</v>
      </c>
      <c r="C56">
        <v>379.6</v>
      </c>
      <c r="F56">
        <v>3.64</v>
      </c>
      <c r="G56">
        <v>376</v>
      </c>
      <c r="J56">
        <v>3.65</v>
      </c>
      <c r="K56">
        <v>376.3</v>
      </c>
      <c r="N56">
        <v>3.65</v>
      </c>
      <c r="O56">
        <v>360.4</v>
      </c>
    </row>
    <row r="57" spans="2:15">
      <c r="B57">
        <v>3.75</v>
      </c>
      <c r="C57">
        <v>378.4</v>
      </c>
      <c r="F57">
        <v>3.75</v>
      </c>
      <c r="G57">
        <v>374.8</v>
      </c>
      <c r="J57">
        <v>3.75</v>
      </c>
      <c r="K57">
        <v>375.4</v>
      </c>
      <c r="N57">
        <v>3.75</v>
      </c>
      <c r="O57">
        <v>358.6</v>
      </c>
    </row>
    <row r="58" spans="2:15">
      <c r="B58">
        <v>3.86</v>
      </c>
      <c r="C58">
        <v>377.2</v>
      </c>
      <c r="F58">
        <v>3.86</v>
      </c>
      <c r="G58">
        <v>373.4</v>
      </c>
      <c r="J58">
        <v>3.87</v>
      </c>
      <c r="K58">
        <v>374</v>
      </c>
      <c r="N58">
        <v>3.87</v>
      </c>
      <c r="O58">
        <v>356.5</v>
      </c>
    </row>
    <row r="59" spans="2:15">
      <c r="B59">
        <v>3.97</v>
      </c>
      <c r="C59">
        <v>376</v>
      </c>
      <c r="F59">
        <v>3.98</v>
      </c>
      <c r="G59">
        <v>372.2</v>
      </c>
      <c r="J59">
        <v>3.98</v>
      </c>
      <c r="K59">
        <v>372.8</v>
      </c>
      <c r="N59">
        <v>3.98</v>
      </c>
      <c r="O59">
        <v>354.5</v>
      </c>
    </row>
    <row r="60" spans="2:15">
      <c r="B60">
        <v>4.08</v>
      </c>
      <c r="C60">
        <v>374.8</v>
      </c>
      <c r="F60">
        <v>4.08</v>
      </c>
      <c r="G60">
        <v>371.3</v>
      </c>
      <c r="J60">
        <v>4.09</v>
      </c>
      <c r="K60">
        <v>371.6</v>
      </c>
      <c r="N60">
        <v>4.09</v>
      </c>
      <c r="O60">
        <v>352.4</v>
      </c>
    </row>
    <row r="61" spans="2:15">
      <c r="B61">
        <v>4.1900000000000004</v>
      </c>
      <c r="C61">
        <v>373.4</v>
      </c>
      <c r="F61">
        <v>4.1900000000000004</v>
      </c>
      <c r="G61">
        <v>369.8</v>
      </c>
      <c r="J61">
        <v>4.2</v>
      </c>
      <c r="K61">
        <v>370.1</v>
      </c>
      <c r="N61">
        <v>4.2</v>
      </c>
      <c r="O61">
        <v>350</v>
      </c>
    </row>
    <row r="62" spans="2:15">
      <c r="B62">
        <v>4.3</v>
      </c>
      <c r="C62">
        <v>372.2</v>
      </c>
      <c r="F62">
        <v>4.3099999999999996</v>
      </c>
      <c r="G62">
        <v>368.4</v>
      </c>
      <c r="J62">
        <v>4.32</v>
      </c>
      <c r="K62">
        <v>368.9</v>
      </c>
      <c r="N62">
        <v>4.32</v>
      </c>
      <c r="O62">
        <v>347.4</v>
      </c>
    </row>
    <row r="63" spans="2:15">
      <c r="B63">
        <v>4.41</v>
      </c>
      <c r="C63">
        <v>371</v>
      </c>
      <c r="F63">
        <v>4.42</v>
      </c>
      <c r="G63">
        <v>367.2</v>
      </c>
      <c r="J63">
        <v>4.42</v>
      </c>
      <c r="K63">
        <v>367.8</v>
      </c>
      <c r="N63">
        <v>4.42</v>
      </c>
      <c r="O63">
        <v>344.7</v>
      </c>
    </row>
    <row r="64" spans="2:15">
      <c r="B64">
        <v>4.53</v>
      </c>
      <c r="C64">
        <v>369.5</v>
      </c>
      <c r="F64">
        <v>4.53</v>
      </c>
      <c r="G64">
        <v>365.7</v>
      </c>
      <c r="J64">
        <v>4.54</v>
      </c>
      <c r="K64">
        <v>366</v>
      </c>
      <c r="N64">
        <v>4.53</v>
      </c>
      <c r="O64">
        <v>341.8</v>
      </c>
    </row>
    <row r="65" spans="2:15">
      <c r="B65">
        <v>4.6500000000000004</v>
      </c>
      <c r="C65">
        <v>368.1</v>
      </c>
      <c r="F65">
        <v>4.6500000000000004</v>
      </c>
      <c r="G65">
        <v>364.5</v>
      </c>
      <c r="J65">
        <v>4.7300000000000004</v>
      </c>
      <c r="K65">
        <v>364.6</v>
      </c>
      <c r="N65">
        <v>4.6500000000000004</v>
      </c>
      <c r="O65">
        <v>339.1</v>
      </c>
    </row>
    <row r="66" spans="2:15">
      <c r="B66">
        <v>4.76</v>
      </c>
      <c r="C66">
        <v>366.6</v>
      </c>
      <c r="F66">
        <v>4.76</v>
      </c>
      <c r="G66">
        <v>363</v>
      </c>
      <c r="J66">
        <v>4.7699999999999996</v>
      </c>
      <c r="K66">
        <v>363.3</v>
      </c>
      <c r="N66">
        <v>4.76</v>
      </c>
      <c r="O66">
        <v>335.9</v>
      </c>
    </row>
    <row r="67" spans="2:15">
      <c r="B67">
        <v>4.87</v>
      </c>
      <c r="C67">
        <v>364.8</v>
      </c>
      <c r="F67">
        <v>4.88</v>
      </c>
      <c r="G67">
        <v>361.6</v>
      </c>
      <c r="J67">
        <v>4.88</v>
      </c>
      <c r="K67">
        <v>361.6</v>
      </c>
      <c r="N67">
        <v>4.88</v>
      </c>
      <c r="O67">
        <v>332</v>
      </c>
    </row>
    <row r="68" spans="2:15">
      <c r="B68">
        <v>4.99</v>
      </c>
      <c r="C68">
        <v>363.3</v>
      </c>
      <c r="F68">
        <v>4.99</v>
      </c>
      <c r="G68">
        <v>359.8</v>
      </c>
      <c r="J68">
        <v>5</v>
      </c>
      <c r="K68">
        <v>360.1</v>
      </c>
      <c r="N68">
        <v>5</v>
      </c>
      <c r="O68">
        <v>328.2</v>
      </c>
    </row>
    <row r="69" spans="2:15">
      <c r="B69">
        <v>5.0999999999999996</v>
      </c>
      <c r="C69">
        <v>361.9</v>
      </c>
      <c r="F69">
        <v>5.1100000000000003</v>
      </c>
      <c r="G69">
        <v>358.3</v>
      </c>
      <c r="J69">
        <v>5.1100000000000003</v>
      </c>
      <c r="K69">
        <v>358.6</v>
      </c>
      <c r="N69">
        <v>5.1100000000000003</v>
      </c>
      <c r="O69">
        <v>324.10000000000002</v>
      </c>
    </row>
    <row r="70" spans="2:15">
      <c r="B70">
        <v>5.22</v>
      </c>
      <c r="C70">
        <v>360.1</v>
      </c>
      <c r="F70">
        <v>5.23</v>
      </c>
      <c r="G70">
        <v>356.5</v>
      </c>
      <c r="J70">
        <v>5.23</v>
      </c>
      <c r="K70">
        <v>356.5</v>
      </c>
      <c r="N70">
        <v>5.22</v>
      </c>
      <c r="O70">
        <v>318.8</v>
      </c>
    </row>
    <row r="71" spans="2:15">
      <c r="B71">
        <v>5.34</v>
      </c>
      <c r="C71">
        <v>358.3</v>
      </c>
      <c r="F71">
        <v>5.35</v>
      </c>
      <c r="G71">
        <v>354.8</v>
      </c>
      <c r="J71">
        <v>5.35</v>
      </c>
      <c r="K71">
        <v>354.8</v>
      </c>
      <c r="N71">
        <v>5.34</v>
      </c>
      <c r="O71">
        <v>312.60000000000002</v>
      </c>
    </row>
    <row r="72" spans="2:15">
      <c r="B72">
        <v>5.45</v>
      </c>
      <c r="C72">
        <v>356.5</v>
      </c>
      <c r="F72">
        <v>5.46</v>
      </c>
      <c r="G72">
        <v>353.3</v>
      </c>
      <c r="J72">
        <v>5.46</v>
      </c>
      <c r="K72">
        <v>353.3</v>
      </c>
      <c r="N72">
        <v>5.45</v>
      </c>
      <c r="O72">
        <v>305.8</v>
      </c>
    </row>
    <row r="73" spans="2:15">
      <c r="B73">
        <v>5.57</v>
      </c>
      <c r="C73">
        <v>354.8</v>
      </c>
      <c r="F73">
        <v>5.58</v>
      </c>
      <c r="G73">
        <v>351.2</v>
      </c>
      <c r="J73">
        <v>5.58</v>
      </c>
      <c r="K73">
        <v>351.2</v>
      </c>
      <c r="N73">
        <v>5.57</v>
      </c>
      <c r="O73">
        <v>302.5</v>
      </c>
    </row>
    <row r="74" spans="2:15">
      <c r="B74">
        <v>5.7</v>
      </c>
      <c r="C74">
        <v>352.7</v>
      </c>
      <c r="F74">
        <v>5.7</v>
      </c>
      <c r="G74">
        <v>349.5</v>
      </c>
      <c r="J74">
        <v>5.7</v>
      </c>
      <c r="K74">
        <v>349.5</v>
      </c>
      <c r="N74">
        <v>5.69</v>
      </c>
      <c r="O74">
        <v>300.5</v>
      </c>
    </row>
    <row r="75" spans="2:15">
      <c r="B75">
        <v>5.81</v>
      </c>
      <c r="C75">
        <v>350.6</v>
      </c>
      <c r="F75">
        <v>5.81</v>
      </c>
      <c r="G75">
        <v>347.7</v>
      </c>
      <c r="J75">
        <v>5.82</v>
      </c>
      <c r="K75">
        <v>347.4</v>
      </c>
      <c r="N75">
        <v>5.8</v>
      </c>
      <c r="O75">
        <v>298.10000000000002</v>
      </c>
    </row>
    <row r="76" spans="2:15">
      <c r="B76">
        <v>5.93</v>
      </c>
      <c r="C76">
        <v>348.3</v>
      </c>
      <c r="F76">
        <v>5.93</v>
      </c>
      <c r="G76">
        <v>345.3</v>
      </c>
      <c r="J76">
        <v>5.94</v>
      </c>
      <c r="K76">
        <v>345</v>
      </c>
      <c r="N76">
        <v>5.92</v>
      </c>
      <c r="O76">
        <v>295.7</v>
      </c>
    </row>
    <row r="77" spans="2:15">
      <c r="B77">
        <v>6.05</v>
      </c>
      <c r="C77">
        <v>345.9</v>
      </c>
      <c r="F77">
        <v>6.05</v>
      </c>
      <c r="G77">
        <v>343</v>
      </c>
      <c r="J77">
        <v>6.06</v>
      </c>
      <c r="K77">
        <v>342.7</v>
      </c>
      <c r="N77">
        <v>6.04</v>
      </c>
      <c r="O77">
        <v>293.10000000000002</v>
      </c>
    </row>
    <row r="78" spans="2:15">
      <c r="B78">
        <v>6.16</v>
      </c>
      <c r="C78">
        <v>343.9</v>
      </c>
      <c r="F78">
        <v>6.16</v>
      </c>
      <c r="G78">
        <v>340.9</v>
      </c>
      <c r="J78">
        <v>6.17</v>
      </c>
      <c r="K78">
        <v>340.6</v>
      </c>
      <c r="N78">
        <v>6.16</v>
      </c>
      <c r="O78">
        <v>290.39999999999998</v>
      </c>
    </row>
    <row r="79" spans="2:15">
      <c r="B79">
        <v>6.29</v>
      </c>
      <c r="C79">
        <v>341.2</v>
      </c>
      <c r="F79">
        <v>6.29</v>
      </c>
      <c r="G79">
        <v>338.5</v>
      </c>
      <c r="J79">
        <v>6.29</v>
      </c>
      <c r="K79">
        <v>337.9</v>
      </c>
      <c r="N79">
        <v>6.27</v>
      </c>
      <c r="O79">
        <v>287.8</v>
      </c>
    </row>
    <row r="80" spans="2:15">
      <c r="B80">
        <v>6.4</v>
      </c>
      <c r="C80">
        <v>338.2</v>
      </c>
      <c r="F80">
        <v>6.41</v>
      </c>
      <c r="G80">
        <v>335.9</v>
      </c>
      <c r="J80">
        <v>6.42</v>
      </c>
      <c r="K80">
        <v>335</v>
      </c>
      <c r="N80">
        <v>6.39</v>
      </c>
      <c r="O80">
        <v>284.8</v>
      </c>
    </row>
    <row r="81" spans="2:15">
      <c r="B81">
        <v>6.52</v>
      </c>
      <c r="C81">
        <v>335.6</v>
      </c>
      <c r="F81">
        <v>6.52</v>
      </c>
      <c r="G81">
        <v>332.9</v>
      </c>
      <c r="J81">
        <v>6.53</v>
      </c>
      <c r="K81">
        <v>332.3</v>
      </c>
      <c r="N81">
        <v>6.51</v>
      </c>
      <c r="O81">
        <v>281.89999999999998</v>
      </c>
    </row>
    <row r="82" spans="2:15">
      <c r="B82">
        <v>6.64</v>
      </c>
      <c r="C82">
        <v>332.3</v>
      </c>
      <c r="F82">
        <v>6.65</v>
      </c>
      <c r="G82">
        <v>330</v>
      </c>
      <c r="J82">
        <v>6.65</v>
      </c>
      <c r="K82">
        <v>328.8</v>
      </c>
      <c r="N82">
        <v>6.63</v>
      </c>
      <c r="O82">
        <v>278.3</v>
      </c>
    </row>
    <row r="83" spans="2:15">
      <c r="B83">
        <v>6.76</v>
      </c>
      <c r="C83">
        <v>328.8</v>
      </c>
      <c r="F83">
        <v>6.77</v>
      </c>
      <c r="G83">
        <v>326.39999999999998</v>
      </c>
      <c r="J83">
        <v>6.78</v>
      </c>
      <c r="K83">
        <v>325.3</v>
      </c>
      <c r="N83">
        <v>6.75</v>
      </c>
      <c r="O83">
        <v>274.8</v>
      </c>
    </row>
    <row r="84" spans="2:15">
      <c r="B84">
        <v>6.88</v>
      </c>
      <c r="C84">
        <v>325</v>
      </c>
      <c r="F84">
        <v>6.89</v>
      </c>
      <c r="G84">
        <v>322.89999999999998</v>
      </c>
      <c r="J84">
        <v>6.89</v>
      </c>
      <c r="K84">
        <v>321.39999999999998</v>
      </c>
      <c r="N84">
        <v>6.86</v>
      </c>
      <c r="O84">
        <v>270.89999999999998</v>
      </c>
    </row>
    <row r="85" spans="2:15">
      <c r="B85">
        <v>7</v>
      </c>
      <c r="C85">
        <v>320.2</v>
      </c>
      <c r="F85">
        <v>7.01</v>
      </c>
      <c r="G85">
        <v>318.8</v>
      </c>
      <c r="J85">
        <v>7.01</v>
      </c>
      <c r="K85">
        <v>316.7</v>
      </c>
      <c r="N85">
        <v>6.99</v>
      </c>
      <c r="O85">
        <v>266.2</v>
      </c>
    </row>
    <row r="86" spans="2:15">
      <c r="B86">
        <v>7.13</v>
      </c>
      <c r="C86">
        <v>314.89999999999998</v>
      </c>
      <c r="F86">
        <v>7.13</v>
      </c>
      <c r="G86">
        <v>314</v>
      </c>
      <c r="J86">
        <v>7.14</v>
      </c>
      <c r="K86">
        <v>311.39999999999998</v>
      </c>
      <c r="N86">
        <v>7.11</v>
      </c>
      <c r="O86">
        <v>261.5</v>
      </c>
    </row>
    <row r="87" spans="2:15">
      <c r="B87">
        <v>7.24</v>
      </c>
      <c r="C87">
        <v>308.7</v>
      </c>
      <c r="F87">
        <v>7.25</v>
      </c>
      <c r="G87">
        <v>308.7</v>
      </c>
      <c r="J87">
        <v>7.25</v>
      </c>
      <c r="K87">
        <v>305.2</v>
      </c>
      <c r="N87">
        <v>7.22</v>
      </c>
      <c r="O87">
        <v>256.2</v>
      </c>
    </row>
    <row r="88" spans="2:15">
      <c r="B88">
        <v>7.36</v>
      </c>
      <c r="C88">
        <v>299.89999999999998</v>
      </c>
      <c r="F88">
        <v>7.37</v>
      </c>
      <c r="G88">
        <v>301.3</v>
      </c>
      <c r="J88">
        <v>7.37</v>
      </c>
      <c r="K88">
        <v>296.89999999999998</v>
      </c>
      <c r="N88">
        <v>7.34</v>
      </c>
      <c r="O88">
        <v>249.1</v>
      </c>
    </row>
    <row r="89" spans="2:15">
      <c r="B89">
        <v>7.49</v>
      </c>
      <c r="C89">
        <v>287.5</v>
      </c>
      <c r="F89">
        <v>7.49</v>
      </c>
      <c r="G89">
        <v>291.89999999999998</v>
      </c>
      <c r="J89">
        <v>7.5</v>
      </c>
      <c r="K89">
        <v>285.10000000000002</v>
      </c>
      <c r="N89">
        <v>7.47</v>
      </c>
      <c r="O89">
        <v>239.9</v>
      </c>
    </row>
    <row r="90" spans="2:15">
      <c r="B90">
        <v>7.59</v>
      </c>
      <c r="C90">
        <v>269.2</v>
      </c>
      <c r="F90">
        <v>7.6</v>
      </c>
      <c r="G90">
        <v>278.60000000000002</v>
      </c>
      <c r="J90">
        <v>7.6</v>
      </c>
      <c r="K90">
        <v>267.10000000000002</v>
      </c>
      <c r="N90">
        <v>7.58</v>
      </c>
      <c r="O90">
        <v>228.1</v>
      </c>
    </row>
    <row r="91" spans="2:15">
      <c r="B91">
        <v>7.7</v>
      </c>
      <c r="C91">
        <v>236.1</v>
      </c>
      <c r="F91">
        <v>7.72</v>
      </c>
      <c r="G91">
        <v>255</v>
      </c>
      <c r="J91">
        <v>7.71</v>
      </c>
      <c r="K91">
        <v>237</v>
      </c>
      <c r="N91">
        <v>7.69</v>
      </c>
      <c r="O91">
        <v>209.2</v>
      </c>
    </row>
    <row r="92" spans="2:15">
      <c r="B92">
        <v>7.79</v>
      </c>
      <c r="C92">
        <v>188.3</v>
      </c>
      <c r="F92">
        <v>7.81</v>
      </c>
      <c r="G92">
        <v>217.8</v>
      </c>
      <c r="J92">
        <v>7.8</v>
      </c>
      <c r="K92">
        <v>187.7</v>
      </c>
      <c r="N92">
        <v>7.79</v>
      </c>
      <c r="O92">
        <v>178.2</v>
      </c>
    </row>
    <row r="93" spans="2:15">
      <c r="B93">
        <v>7.89</v>
      </c>
      <c r="C93">
        <v>133.30000000000001</v>
      </c>
      <c r="F93">
        <v>7.89</v>
      </c>
      <c r="G93">
        <v>162.30000000000001</v>
      </c>
      <c r="J93">
        <v>7.89</v>
      </c>
      <c r="K93">
        <v>126.9</v>
      </c>
      <c r="N93">
        <v>7.88</v>
      </c>
      <c r="O93">
        <v>137.80000000000001</v>
      </c>
    </row>
    <row r="94" spans="2:15">
      <c r="B94">
        <v>7.98</v>
      </c>
      <c r="C94">
        <v>76.099999999999994</v>
      </c>
      <c r="F94">
        <v>7.99</v>
      </c>
      <c r="G94">
        <v>97.3</v>
      </c>
      <c r="J94">
        <v>7.97</v>
      </c>
      <c r="K94">
        <v>64.599999999999994</v>
      </c>
      <c r="N94">
        <v>7.96</v>
      </c>
      <c r="O94">
        <v>81.400000000000006</v>
      </c>
    </row>
    <row r="95" spans="2:15">
      <c r="B95">
        <v>8.01</v>
      </c>
      <c r="C95">
        <v>32.700000000000003</v>
      </c>
      <c r="F95">
        <v>8.0500000000000007</v>
      </c>
      <c r="G95">
        <v>45.1</v>
      </c>
      <c r="J95">
        <v>8.01</v>
      </c>
      <c r="K95">
        <v>28.6</v>
      </c>
      <c r="N95">
        <v>7.97</v>
      </c>
      <c r="O95">
        <v>34.200000000000003</v>
      </c>
    </row>
    <row r="96" spans="2:15">
      <c r="B96">
        <v>8</v>
      </c>
      <c r="C96">
        <v>17.100000000000001</v>
      </c>
      <c r="F96">
        <v>8.06</v>
      </c>
      <c r="G96">
        <v>21.5</v>
      </c>
      <c r="J96">
        <v>8</v>
      </c>
      <c r="K96">
        <v>15.6</v>
      </c>
      <c r="N96">
        <v>7.97</v>
      </c>
      <c r="O96">
        <v>16.8</v>
      </c>
    </row>
    <row r="97" spans="2:17">
      <c r="B97">
        <v>7.99</v>
      </c>
      <c r="C97">
        <v>11.5</v>
      </c>
      <c r="F97">
        <v>8.0500000000000007</v>
      </c>
      <c r="G97">
        <v>12.9</v>
      </c>
      <c r="J97">
        <v>7.99</v>
      </c>
      <c r="K97">
        <v>10.9</v>
      </c>
      <c r="N97">
        <v>7.96</v>
      </c>
      <c r="O97">
        <v>10.9</v>
      </c>
    </row>
    <row r="98" spans="2:17">
      <c r="B98">
        <v>8.01</v>
      </c>
      <c r="C98">
        <v>7.9</v>
      </c>
      <c r="F98">
        <v>8.06</v>
      </c>
      <c r="G98">
        <v>9.4</v>
      </c>
      <c r="J98">
        <v>8.01</v>
      </c>
      <c r="K98">
        <v>7.6</v>
      </c>
      <c r="N98">
        <v>7.97</v>
      </c>
      <c r="O98">
        <v>7.6</v>
      </c>
    </row>
    <row r="99" spans="2:17">
      <c r="B99">
        <v>8.01</v>
      </c>
      <c r="C99">
        <v>7.3</v>
      </c>
      <c r="F99">
        <v>8.06</v>
      </c>
      <c r="G99">
        <v>7.3</v>
      </c>
      <c r="J99">
        <v>8.01</v>
      </c>
      <c r="K99">
        <v>7.3</v>
      </c>
      <c r="N99">
        <v>7.97</v>
      </c>
      <c r="O99">
        <v>7</v>
      </c>
    </row>
    <row r="100" spans="2:17">
      <c r="B100">
        <v>8.01</v>
      </c>
      <c r="C100">
        <v>7.3</v>
      </c>
      <c r="F100">
        <v>8.06</v>
      </c>
      <c r="G100">
        <v>7.3</v>
      </c>
      <c r="J100">
        <v>8.01</v>
      </c>
      <c r="K100">
        <v>7.3</v>
      </c>
      <c r="N100">
        <v>7.97</v>
      </c>
      <c r="O100">
        <v>7</v>
      </c>
    </row>
    <row r="101" spans="2:17">
      <c r="B101">
        <v>8.01</v>
      </c>
      <c r="C101">
        <v>7.3</v>
      </c>
      <c r="F101">
        <v>8.06</v>
      </c>
      <c r="G101">
        <v>7.3</v>
      </c>
      <c r="J101">
        <v>8.01</v>
      </c>
      <c r="K101">
        <v>7.3</v>
      </c>
      <c r="N101">
        <v>7.97</v>
      </c>
      <c r="O101">
        <v>7</v>
      </c>
    </row>
    <row r="102" spans="2:17">
      <c r="B102">
        <v>8.01</v>
      </c>
      <c r="C102">
        <v>7.3</v>
      </c>
      <c r="F102">
        <v>8.06</v>
      </c>
      <c r="G102">
        <v>7.3</v>
      </c>
      <c r="J102">
        <v>8.01</v>
      </c>
      <c r="K102">
        <v>7.3</v>
      </c>
      <c r="N102">
        <v>7.97</v>
      </c>
      <c r="O102">
        <v>7</v>
      </c>
    </row>
    <row r="103" spans="2:17">
      <c r="B103">
        <v>8.01</v>
      </c>
      <c r="C103">
        <v>7</v>
      </c>
      <c r="F103">
        <v>8.06</v>
      </c>
      <c r="G103">
        <v>7</v>
      </c>
      <c r="J103">
        <v>8.01</v>
      </c>
      <c r="K103">
        <v>7</v>
      </c>
      <c r="N103">
        <v>7.97</v>
      </c>
      <c r="O103">
        <v>7</v>
      </c>
    </row>
    <row r="104" spans="2:17">
      <c r="B104">
        <v>8.01</v>
      </c>
      <c r="C104">
        <v>7</v>
      </c>
      <c r="F104">
        <v>8.06</v>
      </c>
      <c r="G104">
        <v>7</v>
      </c>
      <c r="J104">
        <v>8.01</v>
      </c>
      <c r="K104">
        <v>7</v>
      </c>
      <c r="N104">
        <v>7.97</v>
      </c>
      <c r="O104">
        <v>7</v>
      </c>
    </row>
    <row r="105" spans="2:17">
      <c r="B105">
        <v>8.01</v>
      </c>
      <c r="C105">
        <v>7</v>
      </c>
      <c r="F105">
        <v>8.06</v>
      </c>
      <c r="G105">
        <v>7</v>
      </c>
      <c r="J105">
        <v>8.01</v>
      </c>
      <c r="K105">
        <v>7</v>
      </c>
      <c r="N105">
        <v>7.97</v>
      </c>
      <c r="O105">
        <v>7</v>
      </c>
    </row>
    <row r="106" spans="2:17">
      <c r="B106">
        <v>8.01</v>
      </c>
      <c r="C106">
        <v>0</v>
      </c>
      <c r="D106">
        <v>921</v>
      </c>
      <c r="E106">
        <v>31</v>
      </c>
      <c r="F106">
        <v>8.06</v>
      </c>
      <c r="G106">
        <v>0</v>
      </c>
      <c r="H106">
        <v>921</v>
      </c>
      <c r="I106">
        <v>31</v>
      </c>
      <c r="J106">
        <v>8.01</v>
      </c>
      <c r="K106">
        <v>0</v>
      </c>
      <c r="L106">
        <v>921</v>
      </c>
      <c r="M106">
        <v>31</v>
      </c>
      <c r="N106">
        <v>7.97</v>
      </c>
      <c r="O106">
        <v>0</v>
      </c>
      <c r="P106">
        <v>921</v>
      </c>
      <c r="Q106">
        <v>31</v>
      </c>
    </row>
  </sheetData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6"/>
  <sheetViews>
    <sheetView workbookViewId="0"/>
  </sheetViews>
  <sheetFormatPr defaultRowHeight="13.5"/>
  <sheetData>
    <row r="1" spans="1:18">
      <c r="A1" t="s">
        <v>68</v>
      </c>
    </row>
    <row r="2" spans="1:18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80</v>
      </c>
      <c r="G2" t="s">
        <v>81</v>
      </c>
      <c r="H2" t="s">
        <v>82</v>
      </c>
      <c r="I2" t="s">
        <v>83</v>
      </c>
    </row>
    <row r="3" spans="1:18">
      <c r="A3" t="s">
        <v>5</v>
      </c>
      <c r="B3" s="1">
        <v>41694.488194444442</v>
      </c>
      <c r="C3" t="s">
        <v>6</v>
      </c>
      <c r="D3" s="1">
        <v>41694.488194444442</v>
      </c>
      <c r="E3" t="s">
        <v>7</v>
      </c>
      <c r="F3" t="s">
        <v>65</v>
      </c>
      <c r="G3" t="s">
        <v>8</v>
      </c>
      <c r="H3" t="s">
        <v>66</v>
      </c>
    </row>
    <row r="4" spans="1:18">
      <c r="A4" t="s">
        <v>9</v>
      </c>
      <c r="B4" t="s">
        <v>215</v>
      </c>
      <c r="C4" t="s">
        <v>10</v>
      </c>
      <c r="D4" t="s">
        <v>216</v>
      </c>
      <c r="E4" t="s">
        <v>11</v>
      </c>
      <c r="F4" t="s">
        <v>67</v>
      </c>
      <c r="G4">
        <v>5</v>
      </c>
      <c r="H4">
        <v>4.0000000000000001E-3</v>
      </c>
      <c r="I4">
        <v>-0.1</v>
      </c>
      <c r="J4">
        <v>0.5</v>
      </c>
      <c r="K4">
        <v>1.25E-3</v>
      </c>
      <c r="L4">
        <v>4</v>
      </c>
      <c r="M4">
        <v>4</v>
      </c>
      <c r="N4">
        <v>2.1</v>
      </c>
      <c r="O4">
        <v>110</v>
      </c>
      <c r="P4" t="s">
        <v>110</v>
      </c>
      <c r="Q4">
        <v>1.86</v>
      </c>
      <c r="R4">
        <v>78</v>
      </c>
    </row>
    <row r="5" spans="1:18">
      <c r="B5" t="s">
        <v>12</v>
      </c>
      <c r="F5" t="s">
        <v>13</v>
      </c>
      <c r="J5" t="s">
        <v>14</v>
      </c>
      <c r="N5" t="s">
        <v>15</v>
      </c>
    </row>
    <row r="6" spans="1:18">
      <c r="A6" t="s">
        <v>16</v>
      </c>
      <c r="B6" t="s">
        <v>17</v>
      </c>
      <c r="C6" t="s">
        <v>18</v>
      </c>
      <c r="D6" t="s">
        <v>19</v>
      </c>
      <c r="E6" t="s">
        <v>20</v>
      </c>
      <c r="F6" t="s">
        <v>21</v>
      </c>
      <c r="G6" t="s">
        <v>22</v>
      </c>
      <c r="H6" t="s">
        <v>23</v>
      </c>
      <c r="I6" t="s">
        <v>24</v>
      </c>
      <c r="J6" t="s">
        <v>25</v>
      </c>
      <c r="K6" t="s">
        <v>26</v>
      </c>
      <c r="L6" t="s">
        <v>27</v>
      </c>
      <c r="M6" t="s">
        <v>28</v>
      </c>
      <c r="N6" t="s">
        <v>29</v>
      </c>
      <c r="O6" t="s">
        <v>30</v>
      </c>
      <c r="P6" t="s">
        <v>31</v>
      </c>
      <c r="Q6" t="s">
        <v>32</v>
      </c>
    </row>
    <row r="7" spans="1:18">
      <c r="A7" s="1">
        <v>41694.488194444442</v>
      </c>
      <c r="B7">
        <v>0</v>
      </c>
      <c r="C7">
        <v>407.6</v>
      </c>
      <c r="D7">
        <v>2222</v>
      </c>
      <c r="E7">
        <v>0.68</v>
      </c>
      <c r="F7">
        <v>0</v>
      </c>
      <c r="G7">
        <v>409.4</v>
      </c>
      <c r="H7">
        <v>2227.3000000000002</v>
      </c>
      <c r="I7">
        <v>0.68</v>
      </c>
      <c r="J7">
        <v>0</v>
      </c>
      <c r="K7">
        <v>408.5</v>
      </c>
      <c r="L7">
        <v>2239.6</v>
      </c>
      <c r="M7">
        <v>0.68</v>
      </c>
      <c r="N7">
        <v>0</v>
      </c>
      <c r="O7">
        <v>413.2</v>
      </c>
      <c r="P7">
        <v>2245.3000000000002</v>
      </c>
      <c r="Q7">
        <v>0.68</v>
      </c>
    </row>
    <row r="8" spans="1:18">
      <c r="B8">
        <v>0</v>
      </c>
      <c r="C8">
        <v>407.6</v>
      </c>
      <c r="D8">
        <v>7.09</v>
      </c>
      <c r="E8">
        <v>313.39999999999998</v>
      </c>
      <c r="F8">
        <v>0</v>
      </c>
      <c r="G8">
        <v>409.4</v>
      </c>
      <c r="H8">
        <v>7.1</v>
      </c>
      <c r="I8">
        <v>313.7</v>
      </c>
      <c r="J8">
        <v>0</v>
      </c>
      <c r="K8">
        <v>408.5</v>
      </c>
      <c r="L8">
        <v>7.22</v>
      </c>
      <c r="M8">
        <v>310.2</v>
      </c>
      <c r="N8">
        <v>0</v>
      </c>
      <c r="O8">
        <v>413.2</v>
      </c>
      <c r="P8">
        <v>7.11</v>
      </c>
      <c r="Q8">
        <v>315.8</v>
      </c>
    </row>
    <row r="9" spans="1:18">
      <c r="B9">
        <v>0.11</v>
      </c>
      <c r="C9">
        <v>407</v>
      </c>
      <c r="F9">
        <v>0.11</v>
      </c>
      <c r="G9">
        <v>408.5</v>
      </c>
      <c r="J9">
        <v>0.11</v>
      </c>
      <c r="K9">
        <v>407.3</v>
      </c>
      <c r="N9">
        <v>0.12</v>
      </c>
      <c r="O9">
        <v>412.3</v>
      </c>
    </row>
    <row r="10" spans="1:18">
      <c r="B10">
        <v>0.13</v>
      </c>
      <c r="C10">
        <v>406.7</v>
      </c>
      <c r="F10">
        <v>0.13</v>
      </c>
      <c r="G10">
        <v>408.2</v>
      </c>
      <c r="J10">
        <v>0.13</v>
      </c>
      <c r="K10">
        <v>407.3</v>
      </c>
      <c r="N10">
        <v>0.14000000000000001</v>
      </c>
      <c r="O10">
        <v>412</v>
      </c>
    </row>
    <row r="11" spans="1:18">
      <c r="B11">
        <v>0.16</v>
      </c>
      <c r="C11">
        <v>406.4</v>
      </c>
      <c r="F11">
        <v>0.16</v>
      </c>
      <c r="G11">
        <v>407.9</v>
      </c>
      <c r="J11">
        <v>0.16</v>
      </c>
      <c r="K11">
        <v>407</v>
      </c>
      <c r="N11">
        <v>0.16</v>
      </c>
      <c r="O11">
        <v>412</v>
      </c>
    </row>
    <row r="12" spans="1:18">
      <c r="B12">
        <v>0.18</v>
      </c>
      <c r="C12">
        <v>406.4</v>
      </c>
      <c r="F12">
        <v>0.18</v>
      </c>
      <c r="G12">
        <v>407.9</v>
      </c>
      <c r="J12">
        <v>0.18</v>
      </c>
      <c r="K12">
        <v>406.7</v>
      </c>
      <c r="N12">
        <v>0.18</v>
      </c>
      <c r="O12">
        <v>411.8</v>
      </c>
    </row>
    <row r="13" spans="1:18">
      <c r="B13">
        <v>0.21</v>
      </c>
      <c r="C13">
        <v>406.1</v>
      </c>
      <c r="F13">
        <v>0.21</v>
      </c>
      <c r="G13">
        <v>407.6</v>
      </c>
      <c r="J13">
        <v>0.21</v>
      </c>
      <c r="K13">
        <v>406.7</v>
      </c>
      <c r="N13">
        <v>0.21</v>
      </c>
      <c r="O13">
        <v>411.5</v>
      </c>
    </row>
    <row r="14" spans="1:18">
      <c r="B14">
        <v>0.24</v>
      </c>
      <c r="C14">
        <v>405.8</v>
      </c>
      <c r="F14">
        <v>0.24</v>
      </c>
      <c r="G14">
        <v>407.3</v>
      </c>
      <c r="J14">
        <v>0.24</v>
      </c>
      <c r="K14">
        <v>406.4</v>
      </c>
      <c r="N14">
        <v>0.25</v>
      </c>
      <c r="O14">
        <v>411.2</v>
      </c>
    </row>
    <row r="15" spans="1:18">
      <c r="B15">
        <v>0.27</v>
      </c>
      <c r="C15">
        <v>405.6</v>
      </c>
      <c r="F15">
        <v>0.27</v>
      </c>
      <c r="G15">
        <v>407.3</v>
      </c>
      <c r="J15">
        <v>0.28000000000000003</v>
      </c>
      <c r="K15">
        <v>406.1</v>
      </c>
      <c r="N15">
        <v>0.28000000000000003</v>
      </c>
      <c r="O15">
        <v>410.9</v>
      </c>
    </row>
    <row r="16" spans="1:18">
      <c r="B16">
        <v>0.31</v>
      </c>
      <c r="C16">
        <v>405.3</v>
      </c>
      <c r="F16">
        <v>0.31</v>
      </c>
      <c r="G16">
        <v>407</v>
      </c>
      <c r="J16">
        <v>0.32</v>
      </c>
      <c r="K16">
        <v>406.1</v>
      </c>
      <c r="N16">
        <v>0.32</v>
      </c>
      <c r="O16">
        <v>410.6</v>
      </c>
    </row>
    <row r="17" spans="2:15">
      <c r="B17">
        <v>0.35</v>
      </c>
      <c r="C17">
        <v>405</v>
      </c>
      <c r="F17">
        <v>0.35</v>
      </c>
      <c r="G17">
        <v>406.7</v>
      </c>
      <c r="J17">
        <v>0.36</v>
      </c>
      <c r="K17">
        <v>405.6</v>
      </c>
      <c r="N17">
        <v>0.36</v>
      </c>
      <c r="O17">
        <v>410.3</v>
      </c>
    </row>
    <row r="18" spans="2:15">
      <c r="B18">
        <v>0.39</v>
      </c>
      <c r="C18">
        <v>404.7</v>
      </c>
      <c r="F18">
        <v>0.4</v>
      </c>
      <c r="G18">
        <v>406.1</v>
      </c>
      <c r="J18">
        <v>0.4</v>
      </c>
      <c r="K18">
        <v>405.3</v>
      </c>
      <c r="N18">
        <v>0.4</v>
      </c>
      <c r="O18">
        <v>410</v>
      </c>
    </row>
    <row r="19" spans="2:15">
      <c r="B19">
        <v>0.44</v>
      </c>
      <c r="C19">
        <v>404.4</v>
      </c>
      <c r="F19">
        <v>0.44</v>
      </c>
      <c r="G19">
        <v>405.8</v>
      </c>
      <c r="J19">
        <v>0.45</v>
      </c>
      <c r="K19">
        <v>405</v>
      </c>
      <c r="N19">
        <v>0.45</v>
      </c>
      <c r="O19">
        <v>409.4</v>
      </c>
    </row>
    <row r="20" spans="2:15">
      <c r="B20">
        <v>0.49</v>
      </c>
      <c r="C20">
        <v>404.1</v>
      </c>
      <c r="F20">
        <v>0.49</v>
      </c>
      <c r="G20">
        <v>405.3</v>
      </c>
      <c r="J20">
        <v>0.5</v>
      </c>
      <c r="K20">
        <v>404.4</v>
      </c>
      <c r="N20">
        <v>0.5</v>
      </c>
      <c r="O20">
        <v>409.1</v>
      </c>
    </row>
    <row r="21" spans="2:15">
      <c r="B21">
        <v>0.54</v>
      </c>
      <c r="C21">
        <v>403.5</v>
      </c>
      <c r="F21">
        <v>0.54</v>
      </c>
      <c r="G21">
        <v>405</v>
      </c>
      <c r="J21">
        <v>0.55000000000000004</v>
      </c>
      <c r="K21">
        <v>404.4</v>
      </c>
      <c r="N21">
        <v>0.55000000000000004</v>
      </c>
      <c r="O21">
        <v>408.8</v>
      </c>
    </row>
    <row r="22" spans="2:15">
      <c r="B22">
        <v>0.59</v>
      </c>
      <c r="C22">
        <v>403.2</v>
      </c>
      <c r="F22">
        <v>0.6</v>
      </c>
      <c r="G22">
        <v>404.4</v>
      </c>
      <c r="J22">
        <v>0.6</v>
      </c>
      <c r="K22">
        <v>403.8</v>
      </c>
      <c r="N22">
        <v>0.6</v>
      </c>
      <c r="O22">
        <v>408.2</v>
      </c>
    </row>
    <row r="23" spans="2:15">
      <c r="B23">
        <v>0.65</v>
      </c>
      <c r="C23">
        <v>402.6</v>
      </c>
      <c r="F23">
        <v>0.66</v>
      </c>
      <c r="G23">
        <v>404.1</v>
      </c>
      <c r="J23">
        <v>0.66</v>
      </c>
      <c r="K23">
        <v>403.2</v>
      </c>
      <c r="N23">
        <v>0.66</v>
      </c>
      <c r="O23">
        <v>407.6</v>
      </c>
    </row>
    <row r="24" spans="2:15">
      <c r="B24">
        <v>0.71</v>
      </c>
      <c r="C24">
        <v>402.3</v>
      </c>
      <c r="F24">
        <v>0.71</v>
      </c>
      <c r="G24">
        <v>403.5</v>
      </c>
      <c r="J24">
        <v>0.72</v>
      </c>
      <c r="K24">
        <v>402.6</v>
      </c>
      <c r="N24">
        <v>0.72</v>
      </c>
      <c r="O24">
        <v>407.3</v>
      </c>
    </row>
    <row r="25" spans="2:15">
      <c r="B25">
        <v>0.78</v>
      </c>
      <c r="C25">
        <v>401.7</v>
      </c>
      <c r="F25">
        <v>0.78</v>
      </c>
      <c r="G25">
        <v>403.2</v>
      </c>
      <c r="J25">
        <v>0.78</v>
      </c>
      <c r="K25">
        <v>402.3</v>
      </c>
      <c r="N25">
        <v>0.78</v>
      </c>
      <c r="O25">
        <v>406.7</v>
      </c>
    </row>
    <row r="26" spans="2:15">
      <c r="B26">
        <v>0.84</v>
      </c>
      <c r="C26">
        <v>401.1</v>
      </c>
      <c r="F26">
        <v>0.84</v>
      </c>
      <c r="G26">
        <v>402.6</v>
      </c>
      <c r="J26">
        <v>0.85</v>
      </c>
      <c r="K26">
        <v>401.7</v>
      </c>
      <c r="N26">
        <v>0.85</v>
      </c>
      <c r="O26">
        <v>406.1</v>
      </c>
    </row>
    <row r="27" spans="2:15">
      <c r="B27">
        <v>0.91</v>
      </c>
      <c r="C27">
        <v>400.8</v>
      </c>
      <c r="F27">
        <v>0.91</v>
      </c>
      <c r="G27">
        <v>402</v>
      </c>
      <c r="J27">
        <v>0.91</v>
      </c>
      <c r="K27">
        <v>401.1</v>
      </c>
      <c r="N27">
        <v>0.92</v>
      </c>
      <c r="O27">
        <v>405.8</v>
      </c>
    </row>
    <row r="28" spans="2:15">
      <c r="B28">
        <v>0.98</v>
      </c>
      <c r="C28">
        <v>400.2</v>
      </c>
      <c r="F28">
        <v>0.98</v>
      </c>
      <c r="G28">
        <v>401.4</v>
      </c>
      <c r="J28">
        <v>0.98</v>
      </c>
      <c r="K28">
        <v>400.5</v>
      </c>
      <c r="N28">
        <v>0.99</v>
      </c>
      <c r="O28">
        <v>405</v>
      </c>
    </row>
    <row r="29" spans="2:15">
      <c r="B29">
        <v>1.05</v>
      </c>
      <c r="C29">
        <v>399.4</v>
      </c>
      <c r="F29">
        <v>1.06</v>
      </c>
      <c r="G29">
        <v>400.8</v>
      </c>
      <c r="J29">
        <v>1.06</v>
      </c>
      <c r="K29">
        <v>399.9</v>
      </c>
      <c r="N29">
        <v>1.06</v>
      </c>
      <c r="O29">
        <v>404.4</v>
      </c>
    </row>
    <row r="30" spans="2:15">
      <c r="B30">
        <v>1.1200000000000001</v>
      </c>
      <c r="C30">
        <v>399.1</v>
      </c>
      <c r="F30">
        <v>1.1299999999999999</v>
      </c>
      <c r="G30">
        <v>400.2</v>
      </c>
      <c r="J30">
        <v>1.1299999999999999</v>
      </c>
      <c r="K30">
        <v>399.4</v>
      </c>
      <c r="N30">
        <v>1.1399999999999999</v>
      </c>
      <c r="O30">
        <v>403.8</v>
      </c>
    </row>
    <row r="31" spans="2:15">
      <c r="B31">
        <v>1.2</v>
      </c>
      <c r="C31">
        <v>398.2</v>
      </c>
      <c r="F31">
        <v>1.21</v>
      </c>
      <c r="G31">
        <v>399.4</v>
      </c>
      <c r="J31">
        <v>1.21</v>
      </c>
      <c r="K31">
        <v>398.5</v>
      </c>
      <c r="N31">
        <v>1.21</v>
      </c>
      <c r="O31">
        <v>402.9</v>
      </c>
    </row>
    <row r="32" spans="2:15">
      <c r="B32">
        <v>1.28</v>
      </c>
      <c r="C32">
        <v>397.6</v>
      </c>
      <c r="F32">
        <v>1.29</v>
      </c>
      <c r="G32">
        <v>399.1</v>
      </c>
      <c r="J32">
        <v>1.29</v>
      </c>
      <c r="K32">
        <v>397.9</v>
      </c>
      <c r="N32">
        <v>1.29</v>
      </c>
      <c r="O32">
        <v>402.6</v>
      </c>
    </row>
    <row r="33" spans="2:15">
      <c r="B33">
        <v>1.36</v>
      </c>
      <c r="C33">
        <v>397</v>
      </c>
      <c r="F33">
        <v>1.43</v>
      </c>
      <c r="G33">
        <v>398.3</v>
      </c>
      <c r="J33">
        <v>1.37</v>
      </c>
      <c r="K33">
        <v>397.3</v>
      </c>
      <c r="N33">
        <v>1.37</v>
      </c>
      <c r="O33">
        <v>401.7</v>
      </c>
    </row>
    <row r="34" spans="2:15">
      <c r="B34">
        <v>1.44</v>
      </c>
      <c r="C34">
        <v>396.4</v>
      </c>
      <c r="F34">
        <v>1.45</v>
      </c>
      <c r="G34">
        <v>397.6</v>
      </c>
      <c r="J34">
        <v>1.45</v>
      </c>
      <c r="K34">
        <v>396.7</v>
      </c>
      <c r="N34">
        <v>1.46</v>
      </c>
      <c r="O34">
        <v>401.1</v>
      </c>
    </row>
    <row r="35" spans="2:15">
      <c r="B35">
        <v>1.53</v>
      </c>
      <c r="C35">
        <v>395.5</v>
      </c>
      <c r="F35">
        <v>1.54</v>
      </c>
      <c r="G35">
        <v>397</v>
      </c>
      <c r="J35">
        <v>1.54</v>
      </c>
      <c r="K35">
        <v>396.1</v>
      </c>
      <c r="N35">
        <v>1.55</v>
      </c>
      <c r="O35">
        <v>400.2</v>
      </c>
    </row>
    <row r="36" spans="2:15">
      <c r="B36">
        <v>1.61</v>
      </c>
      <c r="C36">
        <v>394.9</v>
      </c>
      <c r="F36">
        <v>1.62</v>
      </c>
      <c r="G36">
        <v>396.1</v>
      </c>
      <c r="J36">
        <v>1.62</v>
      </c>
      <c r="K36">
        <v>395.5</v>
      </c>
      <c r="N36">
        <v>1.63</v>
      </c>
      <c r="O36">
        <v>399.6</v>
      </c>
    </row>
    <row r="37" spans="2:15">
      <c r="B37">
        <v>1.7</v>
      </c>
      <c r="C37">
        <v>394</v>
      </c>
      <c r="F37">
        <v>1.71</v>
      </c>
      <c r="G37">
        <v>395.2</v>
      </c>
      <c r="J37">
        <v>1.71</v>
      </c>
      <c r="K37">
        <v>394.6</v>
      </c>
      <c r="N37">
        <v>1.71</v>
      </c>
      <c r="O37">
        <v>398.8</v>
      </c>
    </row>
    <row r="38" spans="2:15">
      <c r="B38">
        <v>1.79</v>
      </c>
      <c r="C38">
        <v>393.2</v>
      </c>
      <c r="F38">
        <v>1.8</v>
      </c>
      <c r="G38">
        <v>394.3</v>
      </c>
      <c r="J38">
        <v>1.8</v>
      </c>
      <c r="K38">
        <v>393.7</v>
      </c>
      <c r="N38">
        <v>1.81</v>
      </c>
      <c r="O38">
        <v>397.9</v>
      </c>
    </row>
    <row r="39" spans="2:15">
      <c r="B39">
        <v>1.88</v>
      </c>
      <c r="C39">
        <v>392.6</v>
      </c>
      <c r="F39">
        <v>1.88</v>
      </c>
      <c r="G39">
        <v>393.7</v>
      </c>
      <c r="J39">
        <v>1.89</v>
      </c>
      <c r="K39">
        <v>392.9</v>
      </c>
      <c r="N39">
        <v>1.89</v>
      </c>
      <c r="O39">
        <v>397.3</v>
      </c>
    </row>
    <row r="40" spans="2:15">
      <c r="B40">
        <v>1.98</v>
      </c>
      <c r="C40">
        <v>391.7</v>
      </c>
      <c r="F40">
        <v>1.98</v>
      </c>
      <c r="G40">
        <v>392.9</v>
      </c>
      <c r="J40">
        <v>1.99</v>
      </c>
      <c r="K40">
        <v>392</v>
      </c>
      <c r="N40">
        <v>1.99</v>
      </c>
      <c r="O40">
        <v>396.4</v>
      </c>
    </row>
    <row r="41" spans="2:15">
      <c r="B41">
        <v>2.0699999999999998</v>
      </c>
      <c r="C41">
        <v>390.8</v>
      </c>
      <c r="F41">
        <v>2.08</v>
      </c>
      <c r="G41">
        <v>392</v>
      </c>
      <c r="J41">
        <v>2.08</v>
      </c>
      <c r="K41">
        <v>391.1</v>
      </c>
      <c r="N41">
        <v>2.09</v>
      </c>
      <c r="O41">
        <v>395.5</v>
      </c>
    </row>
    <row r="42" spans="2:15">
      <c r="B42">
        <v>2.16</v>
      </c>
      <c r="C42">
        <v>390.2</v>
      </c>
      <c r="F42">
        <v>2.17</v>
      </c>
      <c r="G42">
        <v>391.1</v>
      </c>
      <c r="J42">
        <v>2.17</v>
      </c>
      <c r="K42">
        <v>390.2</v>
      </c>
      <c r="N42">
        <v>2.17</v>
      </c>
      <c r="O42">
        <v>394.3</v>
      </c>
    </row>
    <row r="43" spans="2:15">
      <c r="B43">
        <v>2.2599999999999998</v>
      </c>
      <c r="C43">
        <v>389.3</v>
      </c>
      <c r="F43">
        <v>2.27</v>
      </c>
      <c r="G43">
        <v>390.2</v>
      </c>
      <c r="J43">
        <v>2.27</v>
      </c>
      <c r="K43">
        <v>389.6</v>
      </c>
      <c r="N43">
        <v>2.27</v>
      </c>
      <c r="O43">
        <v>393.7</v>
      </c>
    </row>
    <row r="44" spans="2:15">
      <c r="B44">
        <v>2.36</v>
      </c>
      <c r="C44">
        <v>388.4</v>
      </c>
      <c r="F44">
        <v>2.37</v>
      </c>
      <c r="G44">
        <v>389.6</v>
      </c>
      <c r="J44">
        <v>2.37</v>
      </c>
      <c r="K44">
        <v>388.7</v>
      </c>
      <c r="N44">
        <v>2.38</v>
      </c>
      <c r="O44">
        <v>392.9</v>
      </c>
    </row>
    <row r="45" spans="2:15">
      <c r="B45">
        <v>2.4500000000000002</v>
      </c>
      <c r="C45">
        <v>387.5</v>
      </c>
      <c r="F45">
        <v>2.46</v>
      </c>
      <c r="G45">
        <v>388.4</v>
      </c>
      <c r="J45">
        <v>2.4700000000000002</v>
      </c>
      <c r="K45">
        <v>387.8</v>
      </c>
      <c r="N45">
        <v>2.4700000000000002</v>
      </c>
      <c r="O45">
        <v>392</v>
      </c>
    </row>
    <row r="46" spans="2:15">
      <c r="B46">
        <v>2.56</v>
      </c>
      <c r="C46">
        <v>386.7</v>
      </c>
      <c r="F46">
        <v>2.56</v>
      </c>
      <c r="G46">
        <v>387.5</v>
      </c>
      <c r="J46">
        <v>2.57</v>
      </c>
      <c r="K46">
        <v>387</v>
      </c>
      <c r="N46">
        <v>2.57</v>
      </c>
      <c r="O46">
        <v>390.8</v>
      </c>
    </row>
    <row r="47" spans="2:15">
      <c r="B47">
        <v>2.66</v>
      </c>
      <c r="C47">
        <v>385.5</v>
      </c>
      <c r="F47">
        <v>2.66</v>
      </c>
      <c r="G47">
        <v>386.7</v>
      </c>
      <c r="J47">
        <v>2.67</v>
      </c>
      <c r="K47">
        <v>385.8</v>
      </c>
      <c r="N47">
        <v>2.68</v>
      </c>
      <c r="O47">
        <v>389.9</v>
      </c>
    </row>
    <row r="48" spans="2:15">
      <c r="B48">
        <v>2.75</v>
      </c>
      <c r="C48">
        <v>384.9</v>
      </c>
      <c r="F48">
        <v>2.76</v>
      </c>
      <c r="G48">
        <v>385.5</v>
      </c>
      <c r="J48">
        <v>2.77</v>
      </c>
      <c r="K48">
        <v>385.2</v>
      </c>
      <c r="N48">
        <v>2.77</v>
      </c>
      <c r="O48">
        <v>389</v>
      </c>
    </row>
    <row r="49" spans="2:15">
      <c r="B49">
        <v>2.86</v>
      </c>
      <c r="C49">
        <v>383.7</v>
      </c>
      <c r="F49">
        <v>2.87</v>
      </c>
      <c r="G49">
        <v>384.6</v>
      </c>
      <c r="J49">
        <v>2.87</v>
      </c>
      <c r="K49">
        <v>384</v>
      </c>
      <c r="N49">
        <v>2.88</v>
      </c>
      <c r="O49">
        <v>387.8</v>
      </c>
    </row>
    <row r="50" spans="2:15">
      <c r="B50">
        <v>2.97</v>
      </c>
      <c r="C50">
        <v>382.8</v>
      </c>
      <c r="F50">
        <v>2.97</v>
      </c>
      <c r="G50">
        <v>383.7</v>
      </c>
      <c r="J50">
        <v>2.98</v>
      </c>
      <c r="K50">
        <v>383.1</v>
      </c>
      <c r="N50">
        <v>2.98</v>
      </c>
      <c r="O50">
        <v>387</v>
      </c>
    </row>
    <row r="51" spans="2:15">
      <c r="B51">
        <v>3.07</v>
      </c>
      <c r="C51">
        <v>381.6</v>
      </c>
      <c r="F51">
        <v>3.07</v>
      </c>
      <c r="G51">
        <v>382.5</v>
      </c>
      <c r="J51">
        <v>3.08</v>
      </c>
      <c r="K51">
        <v>381.9</v>
      </c>
      <c r="N51">
        <v>3.08</v>
      </c>
      <c r="O51">
        <v>386.1</v>
      </c>
    </row>
    <row r="52" spans="2:15">
      <c r="B52">
        <v>3.17</v>
      </c>
      <c r="C52">
        <v>380.8</v>
      </c>
      <c r="F52">
        <v>3.18</v>
      </c>
      <c r="G52">
        <v>381.3</v>
      </c>
      <c r="J52">
        <v>3.19</v>
      </c>
      <c r="K52">
        <v>381</v>
      </c>
      <c r="N52">
        <v>3.19</v>
      </c>
      <c r="O52">
        <v>384.9</v>
      </c>
    </row>
    <row r="53" spans="2:15">
      <c r="B53">
        <v>3.28</v>
      </c>
      <c r="C53">
        <v>379.6</v>
      </c>
      <c r="F53">
        <v>3.29</v>
      </c>
      <c r="G53">
        <v>380.5</v>
      </c>
      <c r="J53">
        <v>3.29</v>
      </c>
      <c r="K53">
        <v>379.6</v>
      </c>
      <c r="N53">
        <v>3.3</v>
      </c>
      <c r="O53">
        <v>383.7</v>
      </c>
    </row>
    <row r="54" spans="2:15">
      <c r="B54">
        <v>3.39</v>
      </c>
      <c r="C54">
        <v>378.4</v>
      </c>
      <c r="F54">
        <v>3.39</v>
      </c>
      <c r="G54">
        <v>379.3</v>
      </c>
      <c r="J54">
        <v>3.4</v>
      </c>
      <c r="K54">
        <v>378.7</v>
      </c>
      <c r="N54">
        <v>3.4</v>
      </c>
      <c r="O54">
        <v>382.5</v>
      </c>
    </row>
    <row r="55" spans="2:15">
      <c r="B55">
        <v>3.5</v>
      </c>
      <c r="C55">
        <v>377.5</v>
      </c>
      <c r="F55">
        <v>3.6</v>
      </c>
      <c r="G55">
        <v>378.2</v>
      </c>
      <c r="J55">
        <v>3.6</v>
      </c>
      <c r="K55">
        <v>377.6</v>
      </c>
      <c r="N55">
        <v>3.61</v>
      </c>
      <c r="O55">
        <v>381.3</v>
      </c>
    </row>
    <row r="56" spans="2:15">
      <c r="B56">
        <v>3.61</v>
      </c>
      <c r="C56">
        <v>376.3</v>
      </c>
      <c r="F56">
        <v>3.61</v>
      </c>
      <c r="G56">
        <v>377.2</v>
      </c>
      <c r="J56">
        <v>3.62</v>
      </c>
      <c r="K56">
        <v>376.6</v>
      </c>
      <c r="N56">
        <v>3.62</v>
      </c>
      <c r="O56">
        <v>380.2</v>
      </c>
    </row>
    <row r="57" spans="2:15">
      <c r="B57">
        <v>3.71</v>
      </c>
      <c r="C57">
        <v>375.1</v>
      </c>
      <c r="F57">
        <v>3.72</v>
      </c>
      <c r="G57">
        <v>376</v>
      </c>
      <c r="J57">
        <v>3.72</v>
      </c>
      <c r="K57">
        <v>375.4</v>
      </c>
      <c r="N57">
        <v>3.73</v>
      </c>
      <c r="O57">
        <v>379.3</v>
      </c>
    </row>
    <row r="58" spans="2:15">
      <c r="B58">
        <v>3.82</v>
      </c>
      <c r="C58">
        <v>374</v>
      </c>
      <c r="F58">
        <v>3.83</v>
      </c>
      <c r="G58">
        <v>374.6</v>
      </c>
      <c r="J58">
        <v>3.83</v>
      </c>
      <c r="K58">
        <v>374.3</v>
      </c>
      <c r="N58">
        <v>3.84</v>
      </c>
      <c r="O58">
        <v>378.1</v>
      </c>
    </row>
    <row r="59" spans="2:15">
      <c r="B59">
        <v>3.94</v>
      </c>
      <c r="C59">
        <v>372.8</v>
      </c>
      <c r="F59">
        <v>3.94</v>
      </c>
      <c r="G59">
        <v>373.4</v>
      </c>
      <c r="J59">
        <v>3.95</v>
      </c>
      <c r="K59">
        <v>372.8</v>
      </c>
      <c r="N59">
        <v>3.96</v>
      </c>
      <c r="O59">
        <v>376.6</v>
      </c>
    </row>
    <row r="60" spans="2:15">
      <c r="B60">
        <v>4.04</v>
      </c>
      <c r="C60">
        <v>371.6</v>
      </c>
      <c r="F60">
        <v>4.05</v>
      </c>
      <c r="G60">
        <v>372.2</v>
      </c>
      <c r="J60">
        <v>4.05</v>
      </c>
      <c r="K60">
        <v>371.9</v>
      </c>
      <c r="N60">
        <v>4.0599999999999996</v>
      </c>
      <c r="O60">
        <v>375.4</v>
      </c>
    </row>
    <row r="61" spans="2:15">
      <c r="B61">
        <v>4.16</v>
      </c>
      <c r="C61">
        <v>370.1</v>
      </c>
      <c r="F61">
        <v>4.16</v>
      </c>
      <c r="G61">
        <v>371</v>
      </c>
      <c r="J61">
        <v>4.17</v>
      </c>
      <c r="K61">
        <v>370.4</v>
      </c>
      <c r="N61">
        <v>4.17</v>
      </c>
      <c r="O61">
        <v>374.3</v>
      </c>
    </row>
    <row r="62" spans="2:15">
      <c r="B62">
        <v>4.2699999999999996</v>
      </c>
      <c r="C62">
        <v>368.6</v>
      </c>
      <c r="F62">
        <v>4.28</v>
      </c>
      <c r="G62">
        <v>369.5</v>
      </c>
      <c r="J62">
        <v>4.28</v>
      </c>
      <c r="K62">
        <v>368.9</v>
      </c>
      <c r="N62">
        <v>4.29</v>
      </c>
      <c r="O62">
        <v>372.8</v>
      </c>
    </row>
    <row r="63" spans="2:15">
      <c r="B63">
        <v>4.38</v>
      </c>
      <c r="C63">
        <v>367.5</v>
      </c>
      <c r="F63">
        <v>4.3899999999999997</v>
      </c>
      <c r="G63">
        <v>368.4</v>
      </c>
      <c r="J63">
        <v>4.3899999999999997</v>
      </c>
      <c r="K63">
        <v>367.8</v>
      </c>
      <c r="N63">
        <v>4.4000000000000004</v>
      </c>
      <c r="O63">
        <v>371.6</v>
      </c>
    </row>
    <row r="64" spans="2:15">
      <c r="B64">
        <v>4.5</v>
      </c>
      <c r="C64">
        <v>366.3</v>
      </c>
      <c r="F64">
        <v>4.5</v>
      </c>
      <c r="G64">
        <v>366.9</v>
      </c>
      <c r="J64">
        <v>4.51</v>
      </c>
      <c r="K64">
        <v>366.6</v>
      </c>
      <c r="N64">
        <v>4.5199999999999996</v>
      </c>
      <c r="O64">
        <v>369.8</v>
      </c>
    </row>
    <row r="65" spans="2:15">
      <c r="B65">
        <v>4.6100000000000003</v>
      </c>
      <c r="C65">
        <v>364.8</v>
      </c>
      <c r="F65">
        <v>4.62</v>
      </c>
      <c r="G65">
        <v>365.4</v>
      </c>
      <c r="J65">
        <v>4.62</v>
      </c>
      <c r="K65">
        <v>364.8</v>
      </c>
      <c r="N65">
        <v>4.63</v>
      </c>
      <c r="O65">
        <v>368.4</v>
      </c>
    </row>
    <row r="66" spans="2:15">
      <c r="B66">
        <v>4.72</v>
      </c>
      <c r="C66">
        <v>363.3</v>
      </c>
      <c r="F66">
        <v>4.7300000000000004</v>
      </c>
      <c r="G66">
        <v>364.2</v>
      </c>
      <c r="J66">
        <v>4.7300000000000004</v>
      </c>
      <c r="K66">
        <v>363.6</v>
      </c>
      <c r="N66">
        <v>4.74</v>
      </c>
      <c r="O66">
        <v>366.9</v>
      </c>
    </row>
    <row r="67" spans="2:15">
      <c r="B67">
        <v>4.84</v>
      </c>
      <c r="C67">
        <v>361.9</v>
      </c>
      <c r="F67">
        <v>4.84</v>
      </c>
      <c r="G67">
        <v>362.4</v>
      </c>
      <c r="J67">
        <v>4.8499999999999996</v>
      </c>
      <c r="K67">
        <v>362.2</v>
      </c>
      <c r="N67">
        <v>4.8600000000000003</v>
      </c>
      <c r="O67">
        <v>365.7</v>
      </c>
    </row>
    <row r="68" spans="2:15">
      <c r="B68">
        <v>4.96</v>
      </c>
      <c r="C68">
        <v>360.1</v>
      </c>
      <c r="F68">
        <v>4.96</v>
      </c>
      <c r="G68">
        <v>360.7</v>
      </c>
      <c r="J68">
        <v>4.97</v>
      </c>
      <c r="K68">
        <v>360.7</v>
      </c>
      <c r="N68">
        <v>4.9800000000000004</v>
      </c>
      <c r="O68">
        <v>363.9</v>
      </c>
    </row>
    <row r="69" spans="2:15">
      <c r="B69">
        <v>5.07</v>
      </c>
      <c r="C69">
        <v>358.9</v>
      </c>
      <c r="F69">
        <v>5.07</v>
      </c>
      <c r="G69">
        <v>359.5</v>
      </c>
      <c r="J69">
        <v>5.08</v>
      </c>
      <c r="K69">
        <v>358.9</v>
      </c>
      <c r="N69">
        <v>5.09</v>
      </c>
      <c r="O69">
        <v>362.4</v>
      </c>
    </row>
    <row r="70" spans="2:15">
      <c r="B70">
        <v>5.19</v>
      </c>
      <c r="C70">
        <v>357.1</v>
      </c>
      <c r="F70">
        <v>5.19</v>
      </c>
      <c r="G70">
        <v>357.7</v>
      </c>
      <c r="J70">
        <v>5.2</v>
      </c>
      <c r="K70">
        <v>357.4</v>
      </c>
      <c r="N70">
        <v>5.2</v>
      </c>
      <c r="O70">
        <v>360.4</v>
      </c>
    </row>
    <row r="71" spans="2:15">
      <c r="B71">
        <v>5.3</v>
      </c>
      <c r="C71">
        <v>355.4</v>
      </c>
      <c r="F71">
        <v>5.31</v>
      </c>
      <c r="G71">
        <v>355.7</v>
      </c>
      <c r="J71">
        <v>5.32</v>
      </c>
      <c r="K71">
        <v>355.4</v>
      </c>
      <c r="N71">
        <v>5.32</v>
      </c>
      <c r="O71">
        <v>358.9</v>
      </c>
    </row>
    <row r="72" spans="2:15">
      <c r="B72">
        <v>5.42</v>
      </c>
      <c r="C72">
        <v>353.6</v>
      </c>
      <c r="F72">
        <v>5.42</v>
      </c>
      <c r="G72">
        <v>354.2</v>
      </c>
      <c r="J72">
        <v>5.43</v>
      </c>
      <c r="K72">
        <v>354.2</v>
      </c>
      <c r="N72">
        <v>5.44</v>
      </c>
      <c r="O72">
        <v>357.1</v>
      </c>
    </row>
    <row r="73" spans="2:15">
      <c r="B73">
        <v>5.53</v>
      </c>
      <c r="C73">
        <v>351.8</v>
      </c>
      <c r="F73">
        <v>5.54</v>
      </c>
      <c r="G73">
        <v>352.1</v>
      </c>
      <c r="J73">
        <v>5.55</v>
      </c>
      <c r="K73">
        <v>352.1</v>
      </c>
      <c r="N73">
        <v>5.55</v>
      </c>
      <c r="O73">
        <v>355.4</v>
      </c>
    </row>
    <row r="74" spans="2:15">
      <c r="B74">
        <v>5.66</v>
      </c>
      <c r="C74">
        <v>349.8</v>
      </c>
      <c r="F74">
        <v>5.67</v>
      </c>
      <c r="G74">
        <v>350.3</v>
      </c>
      <c r="J74">
        <v>5.67</v>
      </c>
      <c r="K74">
        <v>350</v>
      </c>
      <c r="N74">
        <v>5.68</v>
      </c>
      <c r="O74">
        <v>353.3</v>
      </c>
    </row>
    <row r="75" spans="2:15">
      <c r="B75">
        <v>5.77</v>
      </c>
      <c r="C75">
        <v>348</v>
      </c>
      <c r="F75">
        <v>5.78</v>
      </c>
      <c r="G75">
        <v>348.3</v>
      </c>
      <c r="J75">
        <v>5.78</v>
      </c>
      <c r="K75">
        <v>348.3</v>
      </c>
      <c r="N75">
        <v>5.79</v>
      </c>
      <c r="O75">
        <v>351.2</v>
      </c>
    </row>
    <row r="76" spans="2:15">
      <c r="B76">
        <v>5.89</v>
      </c>
      <c r="C76">
        <v>345.6</v>
      </c>
      <c r="F76">
        <v>5.89</v>
      </c>
      <c r="G76">
        <v>345.9</v>
      </c>
      <c r="J76">
        <v>5.9</v>
      </c>
      <c r="K76">
        <v>346.2</v>
      </c>
      <c r="N76">
        <v>5.91</v>
      </c>
      <c r="O76">
        <v>349.2</v>
      </c>
    </row>
    <row r="77" spans="2:15">
      <c r="B77">
        <v>6.01</v>
      </c>
      <c r="C77">
        <v>343.3</v>
      </c>
      <c r="F77">
        <v>6.02</v>
      </c>
      <c r="G77">
        <v>343.6</v>
      </c>
      <c r="J77">
        <v>6.02</v>
      </c>
      <c r="K77">
        <v>343.9</v>
      </c>
      <c r="N77">
        <v>6.03</v>
      </c>
      <c r="O77">
        <v>346.8</v>
      </c>
    </row>
    <row r="78" spans="2:15">
      <c r="B78">
        <v>6.12</v>
      </c>
      <c r="C78">
        <v>341.2</v>
      </c>
      <c r="F78">
        <v>6.13</v>
      </c>
      <c r="G78">
        <v>341.5</v>
      </c>
      <c r="J78">
        <v>6.14</v>
      </c>
      <c r="K78">
        <v>341.5</v>
      </c>
      <c r="N78">
        <v>6.14</v>
      </c>
      <c r="O78">
        <v>344.4</v>
      </c>
    </row>
    <row r="79" spans="2:15">
      <c r="B79">
        <v>6.25</v>
      </c>
      <c r="C79">
        <v>338.8</v>
      </c>
      <c r="F79">
        <v>6.25</v>
      </c>
      <c r="G79">
        <v>339.1</v>
      </c>
      <c r="J79">
        <v>6.26</v>
      </c>
      <c r="K79">
        <v>339.1</v>
      </c>
      <c r="N79">
        <v>6.27</v>
      </c>
      <c r="O79">
        <v>341.8</v>
      </c>
    </row>
    <row r="80" spans="2:15">
      <c r="B80">
        <v>6.37</v>
      </c>
      <c r="C80">
        <v>335.9</v>
      </c>
      <c r="F80">
        <v>6.38</v>
      </c>
      <c r="G80">
        <v>336.2</v>
      </c>
      <c r="J80">
        <v>6.38</v>
      </c>
      <c r="K80">
        <v>336.8</v>
      </c>
      <c r="N80">
        <v>6.39</v>
      </c>
      <c r="O80">
        <v>339.1</v>
      </c>
    </row>
    <row r="81" spans="2:15">
      <c r="B81">
        <v>6.48</v>
      </c>
      <c r="C81">
        <v>333.2</v>
      </c>
      <c r="F81">
        <v>6.49</v>
      </c>
      <c r="G81">
        <v>333.5</v>
      </c>
      <c r="J81">
        <v>6.5</v>
      </c>
      <c r="K81">
        <v>334.1</v>
      </c>
      <c r="N81">
        <v>6.5</v>
      </c>
      <c r="O81">
        <v>336.5</v>
      </c>
    </row>
    <row r="82" spans="2:15">
      <c r="B82">
        <v>6.61</v>
      </c>
      <c r="C82">
        <v>330.3</v>
      </c>
      <c r="F82">
        <v>6.61</v>
      </c>
      <c r="G82">
        <v>330.3</v>
      </c>
      <c r="J82">
        <v>6.62</v>
      </c>
      <c r="K82">
        <v>330.9</v>
      </c>
      <c r="N82">
        <v>6.63</v>
      </c>
      <c r="O82">
        <v>332.9</v>
      </c>
    </row>
    <row r="83" spans="2:15">
      <c r="B83">
        <v>6.73</v>
      </c>
      <c r="C83">
        <v>326.39999999999998</v>
      </c>
      <c r="F83">
        <v>6.74</v>
      </c>
      <c r="G83">
        <v>326.7</v>
      </c>
      <c r="J83">
        <v>6.74</v>
      </c>
      <c r="K83">
        <v>327.60000000000002</v>
      </c>
      <c r="N83">
        <v>6.75</v>
      </c>
      <c r="O83">
        <v>329.4</v>
      </c>
    </row>
    <row r="84" spans="2:15">
      <c r="B84">
        <v>6.84</v>
      </c>
      <c r="C84">
        <v>322.89999999999998</v>
      </c>
      <c r="F84">
        <v>6.85</v>
      </c>
      <c r="G84">
        <v>323.2</v>
      </c>
      <c r="J84">
        <v>6.86</v>
      </c>
      <c r="K84">
        <v>324.10000000000002</v>
      </c>
      <c r="N84">
        <v>6.86</v>
      </c>
      <c r="O84">
        <v>325.5</v>
      </c>
    </row>
    <row r="85" spans="2:15">
      <c r="B85">
        <v>6.97</v>
      </c>
      <c r="C85">
        <v>318.5</v>
      </c>
      <c r="F85">
        <v>6.97</v>
      </c>
      <c r="G85">
        <v>318.8</v>
      </c>
      <c r="J85">
        <v>6.98</v>
      </c>
      <c r="K85">
        <v>319.89999999999998</v>
      </c>
      <c r="N85">
        <v>6.99</v>
      </c>
      <c r="O85">
        <v>321.10000000000002</v>
      </c>
    </row>
    <row r="86" spans="2:15">
      <c r="B86">
        <v>7.09</v>
      </c>
      <c r="C86">
        <v>313.39999999999998</v>
      </c>
      <c r="F86">
        <v>7.1</v>
      </c>
      <c r="G86">
        <v>313.7</v>
      </c>
      <c r="J86">
        <v>7.1</v>
      </c>
      <c r="K86">
        <v>315.2</v>
      </c>
      <c r="N86">
        <v>7.11</v>
      </c>
      <c r="O86">
        <v>315.8</v>
      </c>
    </row>
    <row r="87" spans="2:15">
      <c r="B87">
        <v>7.2</v>
      </c>
      <c r="C87">
        <v>307.8</v>
      </c>
      <c r="F87">
        <v>7.21</v>
      </c>
      <c r="G87">
        <v>308.10000000000002</v>
      </c>
      <c r="J87">
        <v>7.22</v>
      </c>
      <c r="K87">
        <v>310.2</v>
      </c>
      <c r="N87">
        <v>7.22</v>
      </c>
      <c r="O87">
        <v>309.60000000000002</v>
      </c>
    </row>
    <row r="88" spans="2:15">
      <c r="B88">
        <v>7.33</v>
      </c>
      <c r="C88">
        <v>300.5</v>
      </c>
      <c r="F88">
        <v>7.34</v>
      </c>
      <c r="G88">
        <v>300.5</v>
      </c>
      <c r="J88">
        <v>7.34</v>
      </c>
      <c r="K88">
        <v>303.10000000000002</v>
      </c>
      <c r="N88">
        <v>7.35</v>
      </c>
      <c r="O88">
        <v>301</v>
      </c>
    </row>
    <row r="89" spans="2:15">
      <c r="B89">
        <v>7.45</v>
      </c>
      <c r="C89">
        <v>289.8</v>
      </c>
      <c r="F89">
        <v>7.46</v>
      </c>
      <c r="G89">
        <v>290.10000000000002</v>
      </c>
      <c r="J89">
        <v>7.47</v>
      </c>
      <c r="K89">
        <v>294</v>
      </c>
      <c r="N89">
        <v>7.47</v>
      </c>
      <c r="O89">
        <v>288.10000000000002</v>
      </c>
    </row>
    <row r="90" spans="2:15">
      <c r="B90">
        <v>7.56</v>
      </c>
      <c r="C90">
        <v>275.89999999999998</v>
      </c>
      <c r="F90">
        <v>7.57</v>
      </c>
      <c r="G90">
        <v>275.7</v>
      </c>
      <c r="J90">
        <v>7.58</v>
      </c>
      <c r="K90">
        <v>281.89999999999998</v>
      </c>
      <c r="N90">
        <v>7.58</v>
      </c>
      <c r="O90">
        <v>270.3</v>
      </c>
    </row>
    <row r="91" spans="2:15">
      <c r="B91">
        <v>7.67</v>
      </c>
      <c r="C91">
        <v>252.6</v>
      </c>
      <c r="F91">
        <v>7.68</v>
      </c>
      <c r="G91">
        <v>250.3</v>
      </c>
      <c r="J91">
        <v>7.69</v>
      </c>
      <c r="K91">
        <v>261.2</v>
      </c>
      <c r="N91">
        <v>7.68</v>
      </c>
      <c r="O91">
        <v>239.6</v>
      </c>
    </row>
    <row r="92" spans="2:15">
      <c r="B92">
        <v>7.77</v>
      </c>
      <c r="C92">
        <v>213.9</v>
      </c>
      <c r="F92">
        <v>7.77</v>
      </c>
      <c r="G92">
        <v>207.7</v>
      </c>
      <c r="J92">
        <v>7.79</v>
      </c>
      <c r="K92">
        <v>226.3</v>
      </c>
      <c r="N92">
        <v>7.78</v>
      </c>
      <c r="O92">
        <v>191.2</v>
      </c>
    </row>
    <row r="93" spans="2:15">
      <c r="B93">
        <v>7.86</v>
      </c>
      <c r="C93">
        <v>161.1</v>
      </c>
      <c r="F93">
        <v>7.86</v>
      </c>
      <c r="G93">
        <v>148.4</v>
      </c>
      <c r="J93">
        <v>7.87</v>
      </c>
      <c r="K93">
        <v>173.8</v>
      </c>
      <c r="N93">
        <v>7.87</v>
      </c>
      <c r="O93">
        <v>135.4</v>
      </c>
    </row>
    <row r="94" spans="2:15">
      <c r="B94">
        <v>7.94</v>
      </c>
      <c r="C94">
        <v>98.5</v>
      </c>
      <c r="F94">
        <v>7.94</v>
      </c>
      <c r="G94">
        <v>83.5</v>
      </c>
      <c r="J94">
        <v>7.96</v>
      </c>
      <c r="K94">
        <v>107.1</v>
      </c>
      <c r="N94">
        <v>7.96</v>
      </c>
      <c r="O94">
        <v>77.599999999999994</v>
      </c>
    </row>
    <row r="95" spans="2:15">
      <c r="B95">
        <v>7.98</v>
      </c>
      <c r="C95">
        <v>42.4</v>
      </c>
      <c r="F95">
        <v>7.99</v>
      </c>
      <c r="G95">
        <v>36.5</v>
      </c>
      <c r="J95">
        <v>8.0399999999999991</v>
      </c>
      <c r="K95">
        <v>51.3</v>
      </c>
      <c r="N95">
        <v>8</v>
      </c>
      <c r="O95">
        <v>33.299999999999997</v>
      </c>
    </row>
    <row r="96" spans="2:15">
      <c r="B96">
        <v>7.99</v>
      </c>
      <c r="C96">
        <v>19.399999999999999</v>
      </c>
      <c r="F96">
        <v>8</v>
      </c>
      <c r="G96">
        <v>18.5</v>
      </c>
      <c r="J96">
        <v>8.0399999999999991</v>
      </c>
      <c r="K96">
        <v>23.9</v>
      </c>
      <c r="N96">
        <v>7.99</v>
      </c>
      <c r="O96">
        <v>17.100000000000001</v>
      </c>
    </row>
    <row r="97" spans="2:17">
      <c r="B97">
        <v>7.97</v>
      </c>
      <c r="C97">
        <v>12.1</v>
      </c>
      <c r="F97">
        <v>7.99</v>
      </c>
      <c r="G97">
        <v>12.1</v>
      </c>
      <c r="J97">
        <v>8.0399999999999991</v>
      </c>
      <c r="K97">
        <v>13.5</v>
      </c>
      <c r="N97">
        <v>7.98</v>
      </c>
      <c r="O97">
        <v>11.5</v>
      </c>
    </row>
    <row r="98" spans="2:17">
      <c r="B98">
        <v>7.99</v>
      </c>
      <c r="C98">
        <v>8.5</v>
      </c>
      <c r="F98">
        <v>8</v>
      </c>
      <c r="G98">
        <v>8.5</v>
      </c>
      <c r="J98">
        <v>8.0399999999999991</v>
      </c>
      <c r="K98">
        <v>9.6999999999999993</v>
      </c>
      <c r="N98">
        <v>8</v>
      </c>
      <c r="O98">
        <v>7.9</v>
      </c>
    </row>
    <row r="99" spans="2:17">
      <c r="B99">
        <v>7.99</v>
      </c>
      <c r="C99">
        <v>7</v>
      </c>
      <c r="F99">
        <v>8</v>
      </c>
      <c r="G99">
        <v>7.3</v>
      </c>
      <c r="J99">
        <v>8.0399999999999991</v>
      </c>
      <c r="K99">
        <v>7.3</v>
      </c>
      <c r="N99">
        <v>8</v>
      </c>
      <c r="O99">
        <v>7</v>
      </c>
    </row>
    <row r="100" spans="2:17">
      <c r="B100">
        <v>7.99</v>
      </c>
      <c r="C100">
        <v>7.1</v>
      </c>
      <c r="F100">
        <v>8</v>
      </c>
      <c r="G100">
        <v>7.3</v>
      </c>
      <c r="J100">
        <v>8.0399999999999991</v>
      </c>
      <c r="K100">
        <v>7.3</v>
      </c>
      <c r="N100">
        <v>8</v>
      </c>
      <c r="O100">
        <v>7</v>
      </c>
    </row>
    <row r="101" spans="2:17">
      <c r="B101">
        <v>7.99</v>
      </c>
      <c r="C101">
        <v>7.3</v>
      </c>
      <c r="F101">
        <v>8</v>
      </c>
      <c r="G101">
        <v>7</v>
      </c>
      <c r="J101">
        <v>8.0399999999999991</v>
      </c>
      <c r="K101">
        <v>7.3</v>
      </c>
      <c r="N101">
        <v>8</v>
      </c>
      <c r="O101">
        <v>7</v>
      </c>
    </row>
    <row r="102" spans="2:17">
      <c r="B102">
        <v>7.99</v>
      </c>
      <c r="C102">
        <v>7</v>
      </c>
      <c r="F102">
        <v>8</v>
      </c>
      <c r="G102">
        <v>7</v>
      </c>
      <c r="J102">
        <v>8.0399999999999991</v>
      </c>
      <c r="K102">
        <v>7</v>
      </c>
      <c r="N102">
        <v>8</v>
      </c>
      <c r="O102">
        <v>7</v>
      </c>
    </row>
    <row r="103" spans="2:17">
      <c r="B103">
        <v>7.99</v>
      </c>
      <c r="C103">
        <v>7</v>
      </c>
      <c r="F103">
        <v>8</v>
      </c>
      <c r="G103">
        <v>7</v>
      </c>
      <c r="J103">
        <v>8.0399999999999991</v>
      </c>
      <c r="K103">
        <v>7</v>
      </c>
      <c r="N103">
        <v>8</v>
      </c>
      <c r="O103">
        <v>7</v>
      </c>
    </row>
    <row r="104" spans="2:17">
      <c r="B104">
        <v>7.99</v>
      </c>
      <c r="C104">
        <v>7</v>
      </c>
      <c r="F104">
        <v>8</v>
      </c>
      <c r="G104">
        <v>7</v>
      </c>
      <c r="J104">
        <v>8.0399999999999991</v>
      </c>
      <c r="K104">
        <v>7</v>
      </c>
      <c r="N104">
        <v>8</v>
      </c>
      <c r="O104">
        <v>7</v>
      </c>
    </row>
    <row r="105" spans="2:17">
      <c r="B105">
        <v>7.99</v>
      </c>
      <c r="C105">
        <v>7</v>
      </c>
      <c r="F105">
        <v>8</v>
      </c>
      <c r="G105">
        <v>7</v>
      </c>
      <c r="J105">
        <v>8.0399999999999991</v>
      </c>
      <c r="K105">
        <v>7</v>
      </c>
      <c r="N105">
        <v>8</v>
      </c>
      <c r="O105">
        <v>7</v>
      </c>
    </row>
    <row r="106" spans="2:17">
      <c r="B106">
        <v>7.99</v>
      </c>
      <c r="C106">
        <v>0</v>
      </c>
      <c r="D106">
        <v>921</v>
      </c>
      <c r="E106">
        <v>31</v>
      </c>
      <c r="F106">
        <v>8</v>
      </c>
      <c r="G106">
        <v>0</v>
      </c>
      <c r="H106">
        <v>921</v>
      </c>
      <c r="I106">
        <v>31</v>
      </c>
      <c r="J106">
        <v>8.0399999999999991</v>
      </c>
      <c r="K106">
        <v>0</v>
      </c>
      <c r="L106">
        <v>921</v>
      </c>
      <c r="M106">
        <v>31</v>
      </c>
      <c r="N106">
        <v>8</v>
      </c>
      <c r="O106">
        <v>0</v>
      </c>
      <c r="P106">
        <v>921</v>
      </c>
      <c r="Q106">
        <v>31</v>
      </c>
    </row>
  </sheetData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workbookViewId="0">
      <selection activeCell="B12" sqref="B12"/>
    </sheetView>
  </sheetViews>
  <sheetFormatPr defaultRowHeight="13.5"/>
  <cols>
    <col min="2" max="2" width="11.625" bestFit="1" customWidth="1"/>
    <col min="3" max="4" width="12.625" bestFit="1" customWidth="1"/>
    <col min="5" max="5" width="1.125" customWidth="1"/>
    <col min="6" max="6" width="15.375" bestFit="1" customWidth="1"/>
    <col min="7" max="7" width="13.375" bestFit="1" customWidth="1"/>
    <col min="8" max="9" width="12.625" bestFit="1" customWidth="1"/>
  </cols>
  <sheetData>
    <row r="1" spans="1:9">
      <c r="A1" s="49"/>
      <c r="B1" s="49" t="s">
        <v>159</v>
      </c>
      <c r="C1" s="49" t="s">
        <v>164</v>
      </c>
      <c r="D1" s="49" t="s">
        <v>165</v>
      </c>
      <c r="F1" s="49"/>
      <c r="G1" s="49" t="s">
        <v>160</v>
      </c>
      <c r="H1" s="49" t="s">
        <v>164</v>
      </c>
      <c r="I1" s="49" t="s">
        <v>165</v>
      </c>
    </row>
    <row r="2" spans="1:9">
      <c r="A2" s="49" t="s">
        <v>161</v>
      </c>
      <c r="B2" s="50">
        <f>'報告書（印刷フォーム）'!D35</f>
        <v>2245.1999999999998</v>
      </c>
      <c r="C2" s="49">
        <f t="shared" ref="C2:C9" si="0">GESTEP(B2,$B$13)</f>
        <v>1</v>
      </c>
      <c r="D2" s="49">
        <f>GESTEP(B2,$B$14)</f>
        <v>1</v>
      </c>
      <c r="F2" s="49" t="s">
        <v>161</v>
      </c>
      <c r="G2" s="50">
        <f>'報告書（印刷フォーム）'!D46</f>
        <v>2448.0602765010094</v>
      </c>
      <c r="H2" s="49">
        <f>GESTEP(G2,$G$13)</f>
        <v>1</v>
      </c>
      <c r="I2" s="49">
        <f>GESTEP(G2,$G$14)</f>
        <v>1</v>
      </c>
    </row>
    <row r="3" spans="1:9">
      <c r="A3" s="49" t="s">
        <v>162</v>
      </c>
      <c r="B3" s="50">
        <f>'報告書（印刷フォーム）'!D36</f>
        <v>2238.8000000000002</v>
      </c>
      <c r="C3" s="49">
        <f t="shared" si="0"/>
        <v>1</v>
      </c>
      <c r="D3" s="49">
        <f t="shared" ref="D3:D9" si="1">GESTEP(B3,$B$14)</f>
        <v>1</v>
      </c>
      <c r="F3" s="49" t="s">
        <v>162</v>
      </c>
      <c r="G3" s="50">
        <f>'報告書（印刷フォーム）'!D47</f>
        <v>2442.450959519198</v>
      </c>
      <c r="H3" s="49">
        <f t="shared" ref="H3:H9" si="2">GESTEP(G3,$G$13)</f>
        <v>1</v>
      </c>
      <c r="I3" s="49">
        <f t="shared" ref="I3:I9" si="3">GESTEP(G3,$G$14)</f>
        <v>1</v>
      </c>
    </row>
    <row r="4" spans="1:9">
      <c r="A4" s="49" t="s">
        <v>163</v>
      </c>
      <c r="B4" s="50">
        <f>'報告書（印刷フォーム）'!D37</f>
        <v>2223.4</v>
      </c>
      <c r="C4" s="49">
        <f t="shared" si="0"/>
        <v>1</v>
      </c>
      <c r="D4" s="49">
        <f t="shared" si="1"/>
        <v>1</v>
      </c>
      <c r="F4" s="49" t="s">
        <v>163</v>
      </c>
      <c r="G4" s="50">
        <f>'報告書（印刷フォーム）'!D48</f>
        <v>2424.1727406555701</v>
      </c>
      <c r="H4" s="49">
        <f t="shared" si="2"/>
        <v>1</v>
      </c>
      <c r="I4" s="49">
        <f t="shared" si="3"/>
        <v>1</v>
      </c>
    </row>
    <row r="5" spans="1:9">
      <c r="A5" s="49" t="s">
        <v>97</v>
      </c>
      <c r="B5" s="50">
        <f>'報告書（印刷フォーム）'!D38</f>
        <v>1860.7</v>
      </c>
      <c r="C5" s="49">
        <f t="shared" si="0"/>
        <v>1</v>
      </c>
      <c r="D5" s="49">
        <f t="shared" si="1"/>
        <v>0</v>
      </c>
      <c r="F5" s="49" t="s">
        <v>97</v>
      </c>
      <c r="G5" s="50">
        <f>'報告書（印刷フォーム）'!D49</f>
        <v>2033.6670377727967</v>
      </c>
      <c r="H5" s="49">
        <f t="shared" si="2"/>
        <v>1</v>
      </c>
      <c r="I5" s="49">
        <f t="shared" si="3"/>
        <v>0</v>
      </c>
    </row>
    <row r="6" spans="1:9">
      <c r="A6" s="49" t="s">
        <v>98</v>
      </c>
      <c r="B6" s="50">
        <f>'報告書（印刷フォーム）'!D39</f>
        <v>2222</v>
      </c>
      <c r="C6" s="49">
        <f t="shared" si="0"/>
        <v>1</v>
      </c>
      <c r="D6" s="49">
        <f t="shared" si="1"/>
        <v>1</v>
      </c>
      <c r="F6" s="49" t="s">
        <v>98</v>
      </c>
      <c r="G6" s="50">
        <f>'報告書（印刷フォーム）'!D50</f>
        <v>2423.9973537629203</v>
      </c>
      <c r="H6" s="49">
        <f t="shared" si="2"/>
        <v>1</v>
      </c>
      <c r="I6" s="49">
        <f t="shared" si="3"/>
        <v>1</v>
      </c>
    </row>
    <row r="7" spans="1:9">
      <c r="A7" s="49" t="s">
        <v>99</v>
      </c>
      <c r="B7" s="50">
        <f>'報告書（印刷フォーム）'!D40</f>
        <v>2227.3000000000002</v>
      </c>
      <c r="C7" s="49">
        <f t="shared" si="0"/>
        <v>1</v>
      </c>
      <c r="D7" s="49">
        <f t="shared" si="1"/>
        <v>1</v>
      </c>
      <c r="F7" s="49" t="s">
        <v>99</v>
      </c>
      <c r="G7" s="50">
        <f>'報告書（印刷フォーム）'!D51</f>
        <v>2429.0497064696242</v>
      </c>
      <c r="H7" s="49">
        <f t="shared" si="2"/>
        <v>1</v>
      </c>
      <c r="I7" s="49">
        <f t="shared" si="3"/>
        <v>1</v>
      </c>
    </row>
    <row r="8" spans="1:9">
      <c r="A8" s="49" t="s">
        <v>100</v>
      </c>
      <c r="B8" s="50">
        <f>'報告書（印刷フォーム）'!D41</f>
        <v>2239.6</v>
      </c>
      <c r="C8" s="49">
        <f t="shared" si="0"/>
        <v>1</v>
      </c>
      <c r="D8" s="49">
        <f t="shared" si="1"/>
        <v>1</v>
      </c>
      <c r="F8" s="49" t="s">
        <v>100</v>
      </c>
      <c r="G8" s="50">
        <f>'報告書（印刷フォーム）'!D52</f>
        <v>2441.6609096298985</v>
      </c>
      <c r="H8" s="49">
        <f t="shared" si="2"/>
        <v>1</v>
      </c>
      <c r="I8" s="49">
        <f t="shared" si="3"/>
        <v>1</v>
      </c>
    </row>
    <row r="9" spans="1:9">
      <c r="A9" s="49" t="s">
        <v>101</v>
      </c>
      <c r="B9" s="50">
        <f>'報告書（印刷フォーム）'!D42</f>
        <v>2245.3000000000002</v>
      </c>
      <c r="C9" s="49">
        <f t="shared" si="0"/>
        <v>1</v>
      </c>
      <c r="D9" s="49">
        <f t="shared" si="1"/>
        <v>1</v>
      </c>
      <c r="F9" s="49" t="s">
        <v>101</v>
      </c>
      <c r="G9" s="50">
        <f>'報告書（印刷フォーム）'!D53</f>
        <v>2450.3921286978011</v>
      </c>
      <c r="H9" s="49">
        <f t="shared" si="2"/>
        <v>1</v>
      </c>
      <c r="I9" s="49">
        <f t="shared" si="3"/>
        <v>1</v>
      </c>
    </row>
    <row r="10" spans="1:9">
      <c r="B10" s="48"/>
    </row>
    <row r="12" spans="1:9">
      <c r="A12" s="51" t="s">
        <v>151</v>
      </c>
      <c r="B12" s="50">
        <f>AVERAGEIF(B2:B9,"&lt;&gt;0")</f>
        <v>2187.7875000000004</v>
      </c>
      <c r="F12" s="51" t="s">
        <v>166</v>
      </c>
      <c r="G12" s="51">
        <f>情報登録!D21*情報登録!D22*情報登録!D23</f>
        <v>2321.2800000000002</v>
      </c>
    </row>
    <row r="13" spans="1:9">
      <c r="A13" s="52" t="s">
        <v>152</v>
      </c>
      <c r="B13" s="53">
        <f>B12*0.8</f>
        <v>1750.2300000000005</v>
      </c>
      <c r="F13" s="52" t="s">
        <v>152</v>
      </c>
      <c r="G13" s="54">
        <f>G12*0.8</f>
        <v>1857.0240000000003</v>
      </c>
    </row>
    <row r="14" spans="1:9">
      <c r="A14" s="51" t="s">
        <v>158</v>
      </c>
      <c r="B14" s="49">
        <f>B12*0.9</f>
        <v>1969.0087500000004</v>
      </c>
      <c r="F14" s="51" t="s">
        <v>158</v>
      </c>
      <c r="G14" s="51">
        <f>G12*0.9</f>
        <v>2089.152</v>
      </c>
    </row>
    <row r="16" spans="1:9">
      <c r="A16" s="49" t="s">
        <v>169</v>
      </c>
      <c r="B16" s="49"/>
    </row>
    <row r="17" spans="1:7">
      <c r="A17" s="44">
        <v>0</v>
      </c>
      <c r="B17" s="44">
        <v>1</v>
      </c>
    </row>
    <row r="18" spans="1:7">
      <c r="A18" s="44" t="s">
        <v>173</v>
      </c>
      <c r="B18" s="44" t="s">
        <v>172</v>
      </c>
    </row>
    <row r="20" spans="1:7">
      <c r="C20" s="55"/>
    </row>
    <row r="21" spans="1:7">
      <c r="A21" s="49" t="s">
        <v>167</v>
      </c>
      <c r="B21" s="49" t="s">
        <v>168</v>
      </c>
      <c r="C21" s="56"/>
      <c r="D21" s="56"/>
      <c r="E21" s="56"/>
      <c r="F21" s="49" t="s">
        <v>170</v>
      </c>
      <c r="G21" s="49" t="s">
        <v>171</v>
      </c>
    </row>
    <row r="22" spans="1:7">
      <c r="A22" s="44" t="str">
        <f t="shared" ref="A22:B29" si="4">HLOOKUP(C2,$A$17:$B$18,2)</f>
        <v>良</v>
      </c>
      <c r="B22" s="44" t="str">
        <f t="shared" si="4"/>
        <v>良</v>
      </c>
      <c r="C22" s="39"/>
      <c r="D22" s="39"/>
      <c r="E22" s="39"/>
      <c r="F22" s="44" t="str">
        <f t="shared" ref="F22:G29" si="5">HLOOKUP(H2,$A$17:$B$18,2)</f>
        <v>良</v>
      </c>
      <c r="G22" s="44" t="str">
        <f t="shared" si="5"/>
        <v>良</v>
      </c>
    </row>
    <row r="23" spans="1:7">
      <c r="A23" s="44" t="str">
        <f t="shared" si="4"/>
        <v>良</v>
      </c>
      <c r="B23" s="44" t="str">
        <f t="shared" si="4"/>
        <v>良</v>
      </c>
      <c r="C23" s="39"/>
      <c r="D23" s="39"/>
      <c r="E23" s="39"/>
      <c r="F23" s="44" t="str">
        <f t="shared" si="5"/>
        <v>良</v>
      </c>
      <c r="G23" s="44" t="str">
        <f t="shared" si="5"/>
        <v>良</v>
      </c>
    </row>
    <row r="24" spans="1:7">
      <c r="A24" s="44" t="str">
        <f t="shared" si="4"/>
        <v>良</v>
      </c>
      <c r="B24" s="44" t="str">
        <f>HLOOKUP(D4,$A$17:$B$18,2)</f>
        <v>良</v>
      </c>
      <c r="C24" s="39"/>
      <c r="D24" s="39"/>
      <c r="E24" s="39"/>
      <c r="F24" s="44" t="str">
        <f t="shared" si="5"/>
        <v>良</v>
      </c>
      <c r="G24" s="44" t="str">
        <f t="shared" si="5"/>
        <v>良</v>
      </c>
    </row>
    <row r="25" spans="1:7">
      <c r="A25" s="44" t="str">
        <f t="shared" si="4"/>
        <v>良</v>
      </c>
      <c r="B25" s="44" t="str">
        <f t="shared" si="4"/>
        <v>否</v>
      </c>
      <c r="C25" s="39"/>
      <c r="D25" s="39"/>
      <c r="E25" s="39"/>
      <c r="F25" s="44" t="str">
        <f t="shared" si="5"/>
        <v>良</v>
      </c>
      <c r="G25" s="44" t="str">
        <f t="shared" si="5"/>
        <v>否</v>
      </c>
    </row>
    <row r="26" spans="1:7">
      <c r="A26" s="44" t="str">
        <f t="shared" si="4"/>
        <v>良</v>
      </c>
      <c r="B26" s="44" t="str">
        <f t="shared" si="4"/>
        <v>良</v>
      </c>
      <c r="C26" s="39"/>
      <c r="D26" s="39"/>
      <c r="E26" s="39"/>
      <c r="F26" s="44" t="str">
        <f t="shared" si="5"/>
        <v>良</v>
      </c>
      <c r="G26" s="44" t="str">
        <f t="shared" si="5"/>
        <v>良</v>
      </c>
    </row>
    <row r="27" spans="1:7">
      <c r="A27" s="44" t="str">
        <f t="shared" si="4"/>
        <v>良</v>
      </c>
      <c r="B27" s="44" t="str">
        <f t="shared" si="4"/>
        <v>良</v>
      </c>
      <c r="C27" s="39"/>
      <c r="D27" s="39"/>
      <c r="E27" s="39"/>
      <c r="F27" s="44" t="str">
        <f t="shared" si="5"/>
        <v>良</v>
      </c>
      <c r="G27" s="44" t="str">
        <f t="shared" si="5"/>
        <v>良</v>
      </c>
    </row>
    <row r="28" spans="1:7">
      <c r="A28" s="44" t="str">
        <f t="shared" si="4"/>
        <v>良</v>
      </c>
      <c r="B28" s="44" t="str">
        <f t="shared" si="4"/>
        <v>良</v>
      </c>
      <c r="C28" s="39"/>
      <c r="D28" s="39"/>
      <c r="E28" s="39"/>
      <c r="F28" s="44" t="str">
        <f t="shared" si="5"/>
        <v>良</v>
      </c>
      <c r="G28" s="44" t="str">
        <f t="shared" si="5"/>
        <v>良</v>
      </c>
    </row>
    <row r="29" spans="1:7">
      <c r="A29" s="44" t="str">
        <f t="shared" si="4"/>
        <v>良</v>
      </c>
      <c r="B29" s="44" t="str">
        <f t="shared" si="4"/>
        <v>良</v>
      </c>
      <c r="C29" s="39"/>
      <c r="D29" s="39"/>
      <c r="E29" s="39"/>
      <c r="F29" s="44" t="str">
        <f t="shared" si="5"/>
        <v>良</v>
      </c>
      <c r="G29" s="44" t="str">
        <f t="shared" si="5"/>
        <v>良</v>
      </c>
    </row>
    <row r="30" spans="1:7">
      <c r="A30" t="s">
        <v>187</v>
      </c>
      <c r="B30" t="s">
        <v>188</v>
      </c>
      <c r="F30" t="s">
        <v>189</v>
      </c>
      <c r="G30" t="s">
        <v>190</v>
      </c>
    </row>
  </sheetData>
  <phoneticPr fontId="3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B29"/>
  <sheetViews>
    <sheetView workbookViewId="0">
      <selection activeCell="M29" sqref="M29"/>
    </sheetView>
  </sheetViews>
  <sheetFormatPr defaultRowHeight="13.5"/>
  <cols>
    <col min="1" max="1" width="3.125" customWidth="1"/>
  </cols>
  <sheetData>
    <row r="2" spans="1:2">
      <c r="A2" t="s">
        <v>191</v>
      </c>
    </row>
    <row r="4" spans="1:2">
      <c r="A4" t="s">
        <v>192</v>
      </c>
    </row>
    <row r="5" spans="1:2">
      <c r="A5" t="s">
        <v>193</v>
      </c>
    </row>
    <row r="6" spans="1:2">
      <c r="A6" t="s">
        <v>194</v>
      </c>
    </row>
    <row r="7" spans="1:2">
      <c r="B7" t="s">
        <v>195</v>
      </c>
    </row>
    <row r="8" spans="1:2">
      <c r="B8" s="75" t="s">
        <v>196</v>
      </c>
    </row>
    <row r="9" spans="1:2">
      <c r="B9" s="75" t="s">
        <v>198</v>
      </c>
    </row>
    <row r="10" spans="1:2">
      <c r="B10" s="75" t="s">
        <v>197</v>
      </c>
    </row>
    <row r="11" spans="1:2">
      <c r="B11" s="75" t="s">
        <v>200</v>
      </c>
    </row>
    <row r="13" spans="1:2">
      <c r="B13" s="76" t="s">
        <v>199</v>
      </c>
    </row>
    <row r="25" spans="1:2">
      <c r="B25" t="s">
        <v>201</v>
      </c>
    </row>
    <row r="26" spans="1:2">
      <c r="B26" t="s">
        <v>202</v>
      </c>
    </row>
    <row r="28" spans="1:2">
      <c r="A28" t="s">
        <v>203</v>
      </c>
    </row>
    <row r="29" spans="1:2">
      <c r="A29" t="s">
        <v>204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G50"/>
  <sheetViews>
    <sheetView view="pageBreakPreview" zoomScale="115" zoomScaleNormal="100" workbookViewId="0">
      <selection activeCell="C61" sqref="C61"/>
    </sheetView>
  </sheetViews>
  <sheetFormatPr defaultRowHeight="13.5"/>
  <cols>
    <col min="1" max="1" width="10.875" style="2" bestFit="1" customWidth="1"/>
    <col min="2" max="2" width="8.5" style="2" customWidth="1"/>
    <col min="3" max="5" width="12.625" style="2" customWidth="1"/>
    <col min="6" max="6" width="13.625" style="2" customWidth="1"/>
    <col min="7" max="7" width="13.75" style="2" customWidth="1"/>
    <col min="8" max="16384" width="9" style="2"/>
  </cols>
  <sheetData>
    <row r="1" spans="1:7" ht="17.25">
      <c r="A1" s="31" t="s">
        <v>145</v>
      </c>
    </row>
    <row r="2" spans="1:7" ht="15.95" customHeight="1">
      <c r="A2" s="112" t="str">
        <f>'報告書（印刷フォーム）'!A2</f>
        <v>お客様名</v>
      </c>
      <c r="B2" s="112"/>
      <c r="C2" s="112"/>
      <c r="D2" s="114" t="s">
        <v>146</v>
      </c>
      <c r="E2" s="115"/>
      <c r="F2" s="115"/>
      <c r="G2" s="116"/>
    </row>
    <row r="3" spans="1:7" ht="15.95" customHeight="1">
      <c r="A3" s="112" t="str">
        <f>'報告書（印刷フォーム）'!A4</f>
        <v>点検実施日</v>
      </c>
      <c r="B3" s="112"/>
      <c r="C3" s="112"/>
      <c r="D3" s="117">
        <v>42005</v>
      </c>
      <c r="E3" s="118"/>
      <c r="F3" s="115" t="s">
        <v>147</v>
      </c>
      <c r="G3" s="116"/>
    </row>
    <row r="4" spans="1:7" ht="15.95" customHeight="1">
      <c r="A4" s="112" t="str">
        <f>'報告書（印刷フォーム）'!A5</f>
        <v>点検者</v>
      </c>
      <c r="B4" s="112"/>
      <c r="C4" s="112"/>
      <c r="D4" s="119" t="s">
        <v>138</v>
      </c>
      <c r="E4" s="119"/>
      <c r="F4" s="119"/>
      <c r="G4" s="119"/>
    </row>
    <row r="5" spans="1:7" ht="15.95" customHeight="1">
      <c r="A5" s="112" t="str">
        <f>'報告書（印刷フォーム）'!A3</f>
        <v>設置場所</v>
      </c>
      <c r="B5" s="112"/>
      <c r="C5" s="112"/>
      <c r="D5" s="119" t="s">
        <v>139</v>
      </c>
      <c r="E5" s="119"/>
      <c r="F5" s="119"/>
      <c r="G5" s="119"/>
    </row>
    <row r="6" spans="1:7" ht="15.95" customHeight="1">
      <c r="A6" s="122" t="s">
        <v>148</v>
      </c>
      <c r="B6" s="123"/>
      <c r="C6" s="124"/>
      <c r="D6" s="114" t="s">
        <v>140</v>
      </c>
      <c r="E6" s="115"/>
      <c r="F6" s="115"/>
      <c r="G6" s="116"/>
    </row>
    <row r="7" spans="1:7" ht="15.95" customHeight="1">
      <c r="A7" s="112" t="str">
        <f>'報告書（印刷フォーム）'!A6</f>
        <v>モジュール型式</v>
      </c>
      <c r="B7" s="112"/>
      <c r="C7" s="112"/>
      <c r="D7" s="119" t="s">
        <v>141</v>
      </c>
      <c r="E7" s="119"/>
      <c r="F7" s="119"/>
      <c r="G7" s="119"/>
    </row>
    <row r="8" spans="1:7" ht="15.95" customHeight="1">
      <c r="A8" s="112" t="str">
        <f>'報告書（印刷フォーム）'!D5</f>
        <v>設置方向</v>
      </c>
      <c r="B8" s="112"/>
      <c r="C8" s="112"/>
      <c r="D8" s="119" t="s">
        <v>142</v>
      </c>
      <c r="E8" s="119"/>
      <c r="F8" s="119"/>
      <c r="G8" s="119"/>
    </row>
    <row r="9" spans="1:7" ht="15.95" customHeight="1">
      <c r="A9" s="112" t="str">
        <f>'報告書（印刷フォーム）'!D6</f>
        <v>運転開始年月日</v>
      </c>
      <c r="B9" s="112"/>
      <c r="C9" s="112"/>
      <c r="D9" s="101">
        <v>41883</v>
      </c>
      <c r="E9" s="101"/>
      <c r="F9" s="101"/>
      <c r="G9" s="101"/>
    </row>
    <row r="10" spans="1:7" ht="15.95" customHeight="1">
      <c r="A10" s="112" t="str">
        <f>'報告書（印刷フォーム）'!A7</f>
        <v>接続箱番号</v>
      </c>
      <c r="B10" s="112"/>
      <c r="C10" s="112"/>
      <c r="D10" s="119" t="s">
        <v>143</v>
      </c>
      <c r="E10" s="119"/>
      <c r="F10" s="119"/>
      <c r="G10" s="119"/>
    </row>
    <row r="11" spans="1:7" ht="15.95" customHeight="1">
      <c r="A11" s="105"/>
      <c r="B11" s="106"/>
      <c r="C11" s="106"/>
      <c r="D11" s="121"/>
      <c r="E11" s="121"/>
      <c r="F11" s="121"/>
      <c r="G11" s="121"/>
    </row>
    <row r="12" spans="1:7" ht="15.95" customHeight="1">
      <c r="A12" s="105" t="s">
        <v>127</v>
      </c>
      <c r="B12" s="106"/>
      <c r="C12" s="106"/>
      <c r="D12" s="102" t="s">
        <v>214</v>
      </c>
      <c r="E12" s="103"/>
      <c r="F12" s="103"/>
      <c r="G12" s="103"/>
    </row>
    <row r="13" spans="1:7" ht="15.95" customHeight="1">
      <c r="A13" s="112" t="s">
        <v>128</v>
      </c>
      <c r="B13" s="112"/>
      <c r="C13" s="112"/>
      <c r="D13" s="119">
        <v>4.0000000000000001E-3</v>
      </c>
      <c r="E13" s="119"/>
      <c r="F13" s="119"/>
      <c r="G13" s="119"/>
    </row>
    <row r="14" spans="1:7" ht="15.95" customHeight="1">
      <c r="A14" s="112" t="s">
        <v>129</v>
      </c>
      <c r="B14" s="112"/>
      <c r="C14" s="112"/>
      <c r="D14" s="119">
        <v>-0.1</v>
      </c>
      <c r="E14" s="119"/>
      <c r="F14" s="119"/>
      <c r="G14" s="119"/>
    </row>
    <row r="15" spans="1:7" ht="15.95" customHeight="1">
      <c r="A15" s="112" t="s">
        <v>130</v>
      </c>
      <c r="B15" s="112"/>
      <c r="C15" s="112"/>
      <c r="D15" s="119">
        <v>0.5</v>
      </c>
      <c r="E15" s="119"/>
      <c r="F15" s="119"/>
      <c r="G15" s="119"/>
    </row>
    <row r="16" spans="1:7" ht="15.95" customHeight="1">
      <c r="A16" s="112" t="s">
        <v>34</v>
      </c>
      <c r="B16" s="112"/>
      <c r="C16" s="112"/>
      <c r="D16" s="119">
        <v>1.25E-3</v>
      </c>
      <c r="E16" s="119"/>
      <c r="F16" s="119"/>
      <c r="G16" s="119"/>
    </row>
    <row r="17" spans="1:7" ht="15.95" customHeight="1">
      <c r="A17" s="112" t="s">
        <v>131</v>
      </c>
      <c r="B17" s="112"/>
      <c r="C17" s="112"/>
      <c r="D17" s="119">
        <v>110</v>
      </c>
      <c r="E17" s="119"/>
      <c r="F17" s="119"/>
      <c r="G17" s="119"/>
    </row>
    <row r="18" spans="1:7" ht="15.95" customHeight="1">
      <c r="A18" s="112" t="s">
        <v>132</v>
      </c>
      <c r="B18" s="112"/>
      <c r="C18" s="112"/>
      <c r="D18" s="119">
        <v>2.1</v>
      </c>
      <c r="E18" s="119"/>
      <c r="F18" s="119"/>
      <c r="G18" s="119"/>
    </row>
    <row r="19" spans="1:7" ht="15.95" customHeight="1">
      <c r="A19" s="112" t="s">
        <v>134</v>
      </c>
      <c r="B19" s="112"/>
      <c r="C19" s="112"/>
      <c r="D19" s="119">
        <v>78</v>
      </c>
      <c r="E19" s="119"/>
      <c r="F19" s="119"/>
      <c r="G19" s="119"/>
    </row>
    <row r="20" spans="1:7" ht="15.95" customHeight="1">
      <c r="A20" s="112" t="s">
        <v>135</v>
      </c>
      <c r="B20" s="112"/>
      <c r="C20" s="112"/>
      <c r="D20" s="119">
        <v>1.86</v>
      </c>
      <c r="E20" s="119"/>
      <c r="F20" s="119"/>
      <c r="G20" s="119"/>
    </row>
    <row r="21" spans="1:7" ht="15.95" customHeight="1">
      <c r="A21" s="112" t="s">
        <v>133</v>
      </c>
      <c r="B21" s="112"/>
      <c r="C21" s="112"/>
      <c r="D21" s="125">
        <f>D19*D20</f>
        <v>145.08000000000001</v>
      </c>
      <c r="E21" s="125"/>
      <c r="F21" s="125"/>
      <c r="G21" s="125"/>
    </row>
    <row r="22" spans="1:7" ht="15.95" customHeight="1">
      <c r="A22" s="112" t="s">
        <v>136</v>
      </c>
      <c r="B22" s="112"/>
      <c r="C22" s="112"/>
      <c r="D22" s="119">
        <v>4</v>
      </c>
      <c r="E22" s="119"/>
      <c r="F22" s="119"/>
      <c r="G22" s="119"/>
    </row>
    <row r="23" spans="1:7" ht="15.95" customHeight="1">
      <c r="A23" s="112" t="s">
        <v>137</v>
      </c>
      <c r="B23" s="112"/>
      <c r="C23" s="112"/>
      <c r="D23" s="119">
        <v>4</v>
      </c>
      <c r="E23" s="119"/>
      <c r="F23" s="119"/>
      <c r="G23" s="119"/>
    </row>
    <row r="24" spans="1:7" ht="15.95" customHeight="1">
      <c r="A24" s="105"/>
      <c r="B24" s="106"/>
      <c r="C24" s="106"/>
      <c r="D24" s="120"/>
      <c r="E24" s="120"/>
      <c r="F24" s="120"/>
      <c r="G24" s="120"/>
    </row>
    <row r="25" spans="1:7" ht="15.95" customHeight="1">
      <c r="A25" s="105" t="s">
        <v>174</v>
      </c>
      <c r="B25" s="106"/>
      <c r="C25" s="106"/>
      <c r="D25" s="104"/>
      <c r="E25" s="104"/>
      <c r="F25" s="104"/>
      <c r="G25" s="104"/>
    </row>
    <row r="26" spans="1:7" ht="15.95" customHeight="1">
      <c r="A26" s="107" t="s">
        <v>168</v>
      </c>
      <c r="B26" s="107"/>
      <c r="C26" s="107"/>
      <c r="D26" s="108" t="str">
        <f>IF(A26="","",VLOOKUP(A26,判定基準a,2,FALSE))</f>
        <v>測定値の平均から10％以上低下している場合「否」</v>
      </c>
      <c r="E26" s="109"/>
      <c r="F26" s="109"/>
      <c r="G26" s="110"/>
    </row>
    <row r="27" spans="1:7" ht="15.95" customHeight="1">
      <c r="A27" s="105"/>
      <c r="B27" s="106"/>
      <c r="C27" s="106"/>
      <c r="D27" s="104"/>
      <c r="E27" s="104"/>
      <c r="F27" s="104"/>
      <c r="G27" s="104"/>
    </row>
    <row r="28" spans="1:7" ht="15.95" customHeight="1">
      <c r="A28" s="72" t="s">
        <v>185</v>
      </c>
      <c r="B28" s="73"/>
      <c r="C28" s="73"/>
      <c r="D28" s="74"/>
      <c r="E28" s="74"/>
      <c r="F28" s="74"/>
      <c r="G28" s="74"/>
    </row>
    <row r="29" spans="1:7" ht="15.95" customHeight="1">
      <c r="A29" s="72" t="s">
        <v>186</v>
      </c>
      <c r="B29" s="73"/>
      <c r="C29" s="73"/>
      <c r="D29" s="74"/>
      <c r="E29" s="74"/>
      <c r="F29" s="74"/>
      <c r="G29" s="74"/>
    </row>
    <row r="30" spans="1:7" ht="15.95" customHeight="1">
      <c r="A30" s="105"/>
      <c r="B30" s="106"/>
      <c r="C30" s="106"/>
      <c r="D30" s="104"/>
      <c r="E30" s="104"/>
      <c r="F30" s="104"/>
      <c r="G30" s="104"/>
    </row>
    <row r="31" spans="1:7" ht="15.95" customHeight="1">
      <c r="A31" s="105"/>
      <c r="B31" s="106"/>
      <c r="C31" s="106"/>
      <c r="D31" s="104"/>
      <c r="E31" s="104"/>
      <c r="F31" s="104"/>
      <c r="G31" s="104"/>
    </row>
    <row r="32" spans="1:7" ht="15.95" hidden="1" customHeight="1">
      <c r="A32" s="105"/>
      <c r="B32" s="106"/>
      <c r="C32" s="106"/>
      <c r="D32" s="104"/>
      <c r="E32" s="104"/>
      <c r="F32" s="104"/>
      <c r="G32" s="104"/>
    </row>
    <row r="33" spans="1:7" hidden="1">
      <c r="A33" s="3" t="s">
        <v>144</v>
      </c>
    </row>
    <row r="34" spans="1:7" ht="14.25" hidden="1" thickBot="1">
      <c r="A34" s="22" t="s">
        <v>36</v>
      </c>
      <c r="B34" s="22" t="s">
        <v>35</v>
      </c>
      <c r="C34" s="113" t="s">
        <v>37</v>
      </c>
      <c r="D34" s="113"/>
      <c r="E34" s="113"/>
      <c r="F34" s="113"/>
      <c r="G34" s="113"/>
    </row>
    <row r="35" spans="1:7" ht="16.5" hidden="1" thickTop="1">
      <c r="A35" s="23" t="s">
        <v>73</v>
      </c>
      <c r="B35" s="24">
        <f>D17+D22</f>
        <v>114</v>
      </c>
      <c r="C35" s="126" t="s">
        <v>45</v>
      </c>
      <c r="D35" s="126"/>
      <c r="E35" s="126"/>
      <c r="F35" s="126"/>
      <c r="G35" s="126"/>
    </row>
    <row r="36" spans="1:7" ht="15.75" hidden="1">
      <c r="A36" s="25" t="s">
        <v>76</v>
      </c>
      <c r="B36" s="26">
        <f>D18*D23</f>
        <v>8.4</v>
      </c>
      <c r="C36" s="111" t="s">
        <v>46</v>
      </c>
      <c r="D36" s="111"/>
      <c r="E36" s="111"/>
      <c r="F36" s="111"/>
      <c r="G36" s="111"/>
    </row>
    <row r="37" spans="1:7" ht="15.75" hidden="1">
      <c r="A37" s="25" t="s">
        <v>74</v>
      </c>
      <c r="B37" s="27">
        <f>D19*D22</f>
        <v>312</v>
      </c>
      <c r="C37" s="111" t="s">
        <v>47</v>
      </c>
      <c r="D37" s="111"/>
      <c r="E37" s="111"/>
      <c r="F37" s="111"/>
      <c r="G37" s="111"/>
    </row>
    <row r="38" spans="1:7" ht="15.75" hidden="1">
      <c r="A38" s="25" t="s">
        <v>77</v>
      </c>
      <c r="B38" s="26">
        <f>D20*D23</f>
        <v>7.44</v>
      </c>
      <c r="C38" s="111" t="s">
        <v>48</v>
      </c>
      <c r="D38" s="111"/>
      <c r="E38" s="111"/>
      <c r="F38" s="111"/>
      <c r="G38" s="111"/>
    </row>
    <row r="39" spans="1:7" ht="15.75" hidden="1">
      <c r="A39" s="25" t="s">
        <v>79</v>
      </c>
      <c r="B39" s="28">
        <f>D21*D22*D23</f>
        <v>2321.2800000000002</v>
      </c>
      <c r="C39" s="127" t="s">
        <v>44</v>
      </c>
      <c r="D39" s="128"/>
      <c r="E39" s="128"/>
      <c r="F39" s="128"/>
      <c r="G39" s="129"/>
    </row>
    <row r="40" spans="1:7" ht="15.75" hidden="1">
      <c r="A40" s="25" t="s">
        <v>78</v>
      </c>
      <c r="B40" s="26">
        <f>D13*D23</f>
        <v>1.6E-2</v>
      </c>
      <c r="C40" s="111" t="s">
        <v>69</v>
      </c>
      <c r="D40" s="111"/>
      <c r="E40" s="111"/>
      <c r="F40" s="111"/>
      <c r="G40" s="111"/>
    </row>
    <row r="41" spans="1:7" ht="15.75" hidden="1">
      <c r="A41" s="25" t="s">
        <v>75</v>
      </c>
      <c r="B41" s="26">
        <f>D14*D22</f>
        <v>-0.4</v>
      </c>
      <c r="C41" s="111" t="s">
        <v>70</v>
      </c>
      <c r="D41" s="111"/>
      <c r="E41" s="111"/>
      <c r="F41" s="111"/>
      <c r="G41" s="111"/>
    </row>
    <row r="42" spans="1:7" hidden="1">
      <c r="A42" s="25" t="s">
        <v>33</v>
      </c>
      <c r="B42" s="26">
        <f>D15</f>
        <v>0.5</v>
      </c>
      <c r="C42" s="111" t="s">
        <v>71</v>
      </c>
      <c r="D42" s="111"/>
      <c r="E42" s="111"/>
      <c r="F42" s="111"/>
      <c r="G42" s="111"/>
    </row>
    <row r="43" spans="1:7" hidden="1">
      <c r="A43" s="25" t="s">
        <v>34</v>
      </c>
      <c r="B43" s="26">
        <f>D16</f>
        <v>1.25E-3</v>
      </c>
      <c r="C43" s="111" t="s">
        <v>72</v>
      </c>
      <c r="D43" s="111"/>
      <c r="E43" s="111"/>
      <c r="F43" s="111"/>
      <c r="G43" s="111"/>
    </row>
    <row r="44" spans="1:7" hidden="1">
      <c r="A44" s="29"/>
      <c r="B44" s="30"/>
      <c r="C44" s="30"/>
      <c r="D44" s="30"/>
      <c r="E44" s="30"/>
      <c r="F44" s="30"/>
      <c r="G44" s="30"/>
    </row>
    <row r="45" spans="1:7" hidden="1">
      <c r="A45" s="30" t="s">
        <v>177</v>
      </c>
      <c r="B45" s="30"/>
      <c r="C45" s="30"/>
      <c r="D45" s="30"/>
      <c r="E45" s="30"/>
      <c r="F45" s="30"/>
      <c r="G45" s="30"/>
    </row>
    <row r="46" spans="1:7" hidden="1">
      <c r="A46" s="26" t="s">
        <v>175</v>
      </c>
      <c r="B46" s="83" t="s">
        <v>217</v>
      </c>
      <c r="C46" s="71"/>
      <c r="D46" s="71"/>
      <c r="E46" s="71"/>
      <c r="F46" s="71"/>
      <c r="G46" s="71"/>
    </row>
    <row r="47" spans="1:7" hidden="1">
      <c r="A47" s="26" t="s">
        <v>176</v>
      </c>
      <c r="B47" s="83" t="s">
        <v>218</v>
      </c>
      <c r="C47" s="71"/>
      <c r="D47" s="71"/>
      <c r="E47" s="71"/>
      <c r="F47" s="71"/>
      <c r="G47" s="71"/>
    </row>
    <row r="48" spans="1:7" hidden="1">
      <c r="A48" s="26" t="s">
        <v>168</v>
      </c>
      <c r="B48" s="83" t="s">
        <v>219</v>
      </c>
      <c r="C48" s="71"/>
      <c r="D48" s="71"/>
      <c r="E48" s="71"/>
      <c r="F48" s="71"/>
      <c r="G48" s="71"/>
    </row>
    <row r="49" spans="1:7" hidden="1">
      <c r="A49" s="26" t="s">
        <v>167</v>
      </c>
      <c r="B49" s="83" t="s">
        <v>220</v>
      </c>
      <c r="C49" s="71"/>
      <c r="D49" s="71"/>
      <c r="E49" s="71"/>
      <c r="F49" s="71"/>
      <c r="G49" s="71"/>
    </row>
    <row r="50" spans="1:7" hidden="1"/>
  </sheetData>
  <mergeCells count="69">
    <mergeCell ref="C43:G43"/>
    <mergeCell ref="C35:G35"/>
    <mergeCell ref="C36:G36"/>
    <mergeCell ref="C38:G38"/>
    <mergeCell ref="C37:G37"/>
    <mergeCell ref="A24:C24"/>
    <mergeCell ref="A30:C30"/>
    <mergeCell ref="C42:G42"/>
    <mergeCell ref="C39:G39"/>
    <mergeCell ref="C40:G40"/>
    <mergeCell ref="A9:C9"/>
    <mergeCell ref="A20:C20"/>
    <mergeCell ref="D21:G21"/>
    <mergeCell ref="D22:G22"/>
    <mergeCell ref="D20:G20"/>
    <mergeCell ref="A31:C31"/>
    <mergeCell ref="A11:C11"/>
    <mergeCell ref="A12:C12"/>
    <mergeCell ref="A15:C15"/>
    <mergeCell ref="A10:C10"/>
    <mergeCell ref="A6:C6"/>
    <mergeCell ref="D4:G4"/>
    <mergeCell ref="D5:G5"/>
    <mergeCell ref="D6:G6"/>
    <mergeCell ref="D7:G7"/>
    <mergeCell ref="D8:G8"/>
    <mergeCell ref="A4:C4"/>
    <mergeCell ref="A5:C5"/>
    <mergeCell ref="A7:C7"/>
    <mergeCell ref="A8:C8"/>
    <mergeCell ref="D10:G10"/>
    <mergeCell ref="D11:G11"/>
    <mergeCell ref="A18:C18"/>
    <mergeCell ref="A21:C21"/>
    <mergeCell ref="A22:C22"/>
    <mergeCell ref="A13:C13"/>
    <mergeCell ref="A16:C16"/>
    <mergeCell ref="D13:G13"/>
    <mergeCell ref="D14:G14"/>
    <mergeCell ref="D15:G15"/>
    <mergeCell ref="D16:G16"/>
    <mergeCell ref="D30:G30"/>
    <mergeCell ref="A23:C23"/>
    <mergeCell ref="A14:C14"/>
    <mergeCell ref="D23:G23"/>
    <mergeCell ref="D18:G18"/>
    <mergeCell ref="D19:G19"/>
    <mergeCell ref="D24:G24"/>
    <mergeCell ref="D27:G27"/>
    <mergeCell ref="C41:G41"/>
    <mergeCell ref="A17:C17"/>
    <mergeCell ref="A19:C19"/>
    <mergeCell ref="C34:G34"/>
    <mergeCell ref="A2:C2"/>
    <mergeCell ref="A3:C3"/>
    <mergeCell ref="D2:G2"/>
    <mergeCell ref="D3:E3"/>
    <mergeCell ref="F3:G3"/>
    <mergeCell ref="D17:G17"/>
    <mergeCell ref="D9:G9"/>
    <mergeCell ref="D12:G12"/>
    <mergeCell ref="D31:G31"/>
    <mergeCell ref="A32:C32"/>
    <mergeCell ref="D32:G32"/>
    <mergeCell ref="A25:C25"/>
    <mergeCell ref="D25:G25"/>
    <mergeCell ref="A26:C26"/>
    <mergeCell ref="D26:G26"/>
    <mergeCell ref="A27:C27"/>
  </mergeCells>
  <phoneticPr fontId="3"/>
  <dataValidations count="1">
    <dataValidation type="list" allowBlank="1" showInputMessage="1" showErrorMessage="1" sqref="A26:C26">
      <formula1>$A$46:$A$49</formula1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5"/>
  <sheetViews>
    <sheetView workbookViewId="0">
      <selection activeCell="B6" sqref="B6"/>
    </sheetView>
  </sheetViews>
  <sheetFormatPr defaultRowHeight="13.5"/>
  <cols>
    <col min="1" max="1" width="16.125" bestFit="1" customWidth="1"/>
    <col min="2" max="2" width="11.625" bestFit="1" customWidth="1"/>
    <col min="3" max="3" width="12.75" bestFit="1" customWidth="1"/>
    <col min="4" max="4" width="16.125" bestFit="1" customWidth="1"/>
    <col min="5" max="5" width="11.625" bestFit="1" customWidth="1"/>
    <col min="6" max="6" width="12.75" bestFit="1" customWidth="1"/>
    <col min="7" max="7" width="16.125" bestFit="1" customWidth="1"/>
    <col min="8" max="8" width="11.625" bestFit="1" customWidth="1"/>
    <col min="9" max="9" width="12.75" bestFit="1" customWidth="1"/>
    <col min="10" max="10" width="16.125" bestFit="1" customWidth="1"/>
    <col min="11" max="11" width="9.5" bestFit="1" customWidth="1"/>
    <col min="12" max="12" width="12.75" bestFit="1" customWidth="1"/>
    <col min="13" max="13" width="19.375" bestFit="1" customWidth="1"/>
    <col min="14" max="16" width="19.125" bestFit="1" customWidth="1"/>
    <col min="17" max="28" width="10.625" customWidth="1"/>
  </cols>
  <sheetData>
    <row r="1" spans="1:16">
      <c r="A1" s="8" t="s">
        <v>40</v>
      </c>
      <c r="B1" s="8">
        <f>IF('DATA（1～4ST）'!D106="",SUBSTITUTE('DATA（1～4ST）'!B4,"W/m2",""),'DATA（1～4ST）'!D106)</f>
        <v>921</v>
      </c>
      <c r="C1" s="8"/>
      <c r="D1" s="8"/>
      <c r="E1" s="8">
        <f>IF('DATA（1～4ST）'!H106="",SUBSTITUTE('DATA（1～4ST）'!B4,"W/m2",""),'DATA（1～4ST）'!H106)</f>
        <v>921</v>
      </c>
      <c r="F1" s="8"/>
      <c r="G1" s="8"/>
      <c r="H1" s="8">
        <f>IF('DATA（1～4ST）'!L106="",SUBSTITUTE('DATA（1～4ST）'!B4,"W/m2",""),'DATA（1～4ST）'!L106)</f>
        <v>921</v>
      </c>
      <c r="I1" s="8"/>
      <c r="J1" s="8"/>
      <c r="K1" s="8">
        <f>IF('DATA（1～4ST）'!P106="",SUBSTITUTE('DATA（1～4ST）'!B4,"W/m2",""),'DATA（1～4ST）'!P106)</f>
        <v>921</v>
      </c>
      <c r="L1" s="8"/>
    </row>
    <row r="2" spans="1:16">
      <c r="A2" s="8" t="s">
        <v>41</v>
      </c>
      <c r="B2" s="20">
        <f>IF('DATA（1～4ST）'!E106="",SUBSTITUTE('DATA（1～4ST）'!D4,"ﾟC",""),'DATA（1～4ST）'!E106)</f>
        <v>31</v>
      </c>
      <c r="C2" s="20"/>
      <c r="D2" s="20"/>
      <c r="E2" s="20">
        <f>IF('DATA（1～4ST）'!I106="",SUBSTITUTE('DATA（1～4ST）'!D4,"ﾟC",""),'DATA（1～4ST）'!I106)</f>
        <v>31</v>
      </c>
      <c r="F2" s="20"/>
      <c r="G2" s="20"/>
      <c r="H2" s="20">
        <f>IF('DATA（1～4ST）'!M106="",SUBSTITUTE('DATA（1～4ST）'!D4,"ﾟC",""),'DATA（1～4ST）'!M106)</f>
        <v>31</v>
      </c>
      <c r="I2" s="20"/>
      <c r="J2" s="20"/>
      <c r="K2" s="20">
        <f>IF('DATA（1～4ST）'!Q106="",SUBSTITUTE('DATA（1～4ST）'!D4,"ﾟC",""),'DATA（1～4ST）'!Q106)</f>
        <v>31</v>
      </c>
      <c r="L2" s="8"/>
    </row>
    <row r="4" spans="1:16">
      <c r="A4" s="4" t="s">
        <v>12</v>
      </c>
      <c r="B4" s="4" t="s">
        <v>49</v>
      </c>
      <c r="C4" s="7">
        <f>MAX(C7:C106)</f>
        <v>2448.0602765010094</v>
      </c>
      <c r="D4" s="10" t="s">
        <v>50</v>
      </c>
      <c r="E4" s="10" t="s">
        <v>49</v>
      </c>
      <c r="F4" s="11">
        <f>MAX(F7:F106)</f>
        <v>2442.450959519198</v>
      </c>
      <c r="G4" s="5" t="s">
        <v>51</v>
      </c>
      <c r="H4" s="5" t="s">
        <v>43</v>
      </c>
      <c r="I4" s="6">
        <f>MAX(I7:I106)</f>
        <v>2424.1727406555701</v>
      </c>
      <c r="J4" s="15" t="s">
        <v>52</v>
      </c>
      <c r="K4" s="15" t="s">
        <v>43</v>
      </c>
      <c r="L4" s="16">
        <f>MAX(L7:L106)</f>
        <v>2033.6670377727967</v>
      </c>
      <c r="M4" t="s">
        <v>53</v>
      </c>
      <c r="N4" t="s">
        <v>54</v>
      </c>
      <c r="O4" t="s">
        <v>55</v>
      </c>
      <c r="P4" t="s">
        <v>56</v>
      </c>
    </row>
    <row r="5" spans="1:16">
      <c r="A5" s="4" t="s">
        <v>38</v>
      </c>
      <c r="B5" s="4" t="s">
        <v>39</v>
      </c>
      <c r="C5" s="9" t="s">
        <v>42</v>
      </c>
      <c r="D5" s="12" t="s">
        <v>38</v>
      </c>
      <c r="E5" s="12" t="s">
        <v>39</v>
      </c>
      <c r="F5" s="13" t="s">
        <v>42</v>
      </c>
      <c r="G5" s="5" t="s">
        <v>38</v>
      </c>
      <c r="H5" s="5" t="s">
        <v>39</v>
      </c>
      <c r="I5" s="14" t="s">
        <v>42</v>
      </c>
      <c r="J5" s="15" t="s">
        <v>38</v>
      </c>
      <c r="K5" s="15" t="s">
        <v>39</v>
      </c>
      <c r="L5" s="17" t="s">
        <v>42</v>
      </c>
    </row>
    <row r="6" spans="1:16">
      <c r="A6" s="4">
        <v>0</v>
      </c>
      <c r="B6" s="4">
        <f>'DATA（1～4ST）'!C7+情報登録!$B$41*(25-'STC計算（1～4ST)'!$B$2)</f>
        <v>415.29999999999995</v>
      </c>
      <c r="C6" s="4">
        <f>A6*B6</f>
        <v>0</v>
      </c>
      <c r="D6" s="12">
        <v>0</v>
      </c>
      <c r="E6" s="12">
        <f>'DATA（1～4ST）'!G7+情報登録!$B$41*(25-'STC計算（1～4ST)'!$E$2)</f>
        <v>410.29999999999995</v>
      </c>
      <c r="F6" s="12">
        <f>D6*E6</f>
        <v>0</v>
      </c>
      <c r="G6" s="5">
        <v>0</v>
      </c>
      <c r="H6" s="5">
        <f>'DATA（1～4ST）'!K7+情報登録!$B$41*(25-'STC計算（1～4ST)'!$H$2)</f>
        <v>411.5</v>
      </c>
      <c r="I6" s="5">
        <f>G6*H6</f>
        <v>0</v>
      </c>
      <c r="J6" s="15">
        <v>0</v>
      </c>
      <c r="K6" s="15">
        <f>'DATA（1～4ST）'!O7+情報登録!$B$41*(25-'STC計算（1～4ST)'!$K$2)</f>
        <v>408</v>
      </c>
      <c r="L6" s="15">
        <f>J6*K6</f>
        <v>0</v>
      </c>
    </row>
    <row r="7" spans="1:16">
      <c r="A7" s="4">
        <f>'DATA（1～4ST）'!B7+'DATA（1～4ST）'!$B$106*(1000/$B$1-1)+情報登録!$B$40*(25-$B$2)</f>
        <v>0.59106840390879511</v>
      </c>
      <c r="B7" s="4">
        <f>'DATA（1～4ST）'!C7+情報登録!$B$41*(25-$B$2)-情報登録!$B$42*('STC計算（1～4ST)'!A7-'DATA（1～4ST）'!B7)-情報登録!$B$43*'STC計算（1～4ST)'!A7*(25-'STC計算（1～4ST)'!$B$2)</f>
        <v>415.00889881107486</v>
      </c>
      <c r="C7" s="4">
        <f>A7*B7</f>
        <v>245.29864742820868</v>
      </c>
      <c r="D7" s="12">
        <f>'DATA（1～4ST）'!F7+'DATA（1～4ST）'!$F$106*(1000/$E$1-1)+情報登録!$B$40*(25-$E$2)</f>
        <v>0.59535722041259542</v>
      </c>
      <c r="E7" s="12">
        <f>'DATA（1～4ST）'!G7+情報登録!$B$41*(25-$E$2)-情報登録!$B$42*('STC計算（1～4ST)'!D7-'DATA（1～4ST）'!F7)-情報登録!$B$43*'STC計算（1～4ST)'!D7*(25-'STC計算（1～4ST)'!$E$2)</f>
        <v>410.00678656894678</v>
      </c>
      <c r="F7" s="12">
        <f>D7*E7</f>
        <v>244.1005008019884</v>
      </c>
      <c r="G7" s="5">
        <f>'DATA（1～4ST）'!J7+'DATA（1～4ST）'!$J$106*(1000/$H$1-1)+情報登録!$B$40*(25-$H$2)</f>
        <v>0.59106840390879511</v>
      </c>
      <c r="H7" s="5">
        <f>'DATA（1～4ST）'!K7+情報登録!$B$41*(25-$H$2)-情報登録!$B$42*('STC計算（1～4ST)'!G7-'DATA（1～4ST）'!J7)-情報登録!$B$43*'STC計算（1～4ST)'!G7*(25-'STC計算（1～4ST)'!$H$2)</f>
        <v>411.2088988110749</v>
      </c>
      <c r="I7" s="5">
        <f>G7*H7</f>
        <v>243.05258749335528</v>
      </c>
      <c r="J7" s="15">
        <f>'DATA（1～4ST）'!N7+'DATA（1～4ST）'!$N$106*(1000/$K$1-1)+情報登録!$B$40*(25-$K$2)</f>
        <v>0.58763735070575496</v>
      </c>
      <c r="K7" s="15">
        <f>'DATA（1～4ST）'!O7+情報登録!$B$41*(25-$K$2)-情報登録!$B$42*('STC計算（1～4ST)'!J7-'DATA（1～4ST）'!N7)-情報登録!$B$43*'STC計算（1～4ST)'!J7*(25-'STC計算（1～4ST)'!$K$2)</f>
        <v>407.7105886047774</v>
      </c>
      <c r="L7" s="15">
        <f>J7*K7</f>
        <v>239.58597014239535</v>
      </c>
      <c r="M7">
        <f>'DATA（1～4ST）'!B7*'DATA（1～4ST）'!C7</f>
        <v>0</v>
      </c>
      <c r="N7">
        <f>'DATA（1～4ST）'!F7*'DATA（1～4ST）'!G7</f>
        <v>0</v>
      </c>
      <c r="O7">
        <f>'DATA（1～4ST）'!J7*'DATA（1～4ST）'!K7</f>
        <v>0</v>
      </c>
      <c r="P7">
        <f>'DATA（1～4ST）'!N7*'DATA（1～4ST）'!O7</f>
        <v>0</v>
      </c>
    </row>
    <row r="8" spans="1:16">
      <c r="A8" s="4">
        <f>'DATA（1～4ST）'!B8+'DATA（1～4ST）'!$B$106*(1000/$B$1-1)+情報登録!$B$40*(25-$B$2)</f>
        <v>0.59106840390879511</v>
      </c>
      <c r="B8" s="4">
        <f>'DATA（1～4ST）'!C8+情報登録!$B$41*(25-$B$2)-情報登録!$B$42*('STC計算（1～4ST)'!A8-'DATA（1～4ST）'!B8)-情報登録!$B$43*'STC計算（1～4ST)'!A8*(25-'STC計算（1～4ST)'!$B$2)</f>
        <v>415.00889881107486</v>
      </c>
      <c r="C8" s="4">
        <f t="shared" ref="C8:C71" si="0">A8*B8</f>
        <v>245.29864742820868</v>
      </c>
      <c r="D8" s="12">
        <f>'DATA（1～4ST）'!F8+'DATA（1～4ST）'!$F$106*(1000/$E$1-1)+情報登録!$B$40*(25-$E$2)</f>
        <v>0.59535722041259542</v>
      </c>
      <c r="E8" s="12">
        <f>'DATA（1～4ST）'!G8+情報登録!$B$41*(25-$E$2)-情報登録!$B$42*('STC計算（1～4ST)'!D8-'DATA（1～4ST）'!F8)-情報登録!$B$43*'STC計算（1～4ST)'!D8*(25-'STC計算（1～4ST)'!$E$2)</f>
        <v>410.00678656894678</v>
      </c>
      <c r="F8" s="12">
        <f t="shared" ref="F8:F71" si="1">D8*E8</f>
        <v>244.1005008019884</v>
      </c>
      <c r="G8" s="5">
        <f>'DATA（1～4ST）'!J8+'DATA（1～4ST）'!$J$106*(1000/$H$1-1)+情報登録!$B$40*(25-$H$2)</f>
        <v>0.59106840390879511</v>
      </c>
      <c r="H8" s="5">
        <f>'DATA（1～4ST）'!K8+情報登録!$B$41*(25-$H$2)-情報登録!$B$42*('STC計算（1～4ST)'!G8-'DATA（1～4ST）'!J8)-情報登録!$B$43*'STC計算（1～4ST)'!G8*(25-'STC計算（1～4ST)'!$H$2)</f>
        <v>411.2088988110749</v>
      </c>
      <c r="I8" s="5">
        <f>G8*H8</f>
        <v>243.05258749335528</v>
      </c>
      <c r="J8" s="15">
        <f>'DATA（1～4ST）'!N8+'DATA（1～4ST）'!$N$106*(1000/$K$1-1)+情報登録!$B$40*(25-$K$2)</f>
        <v>0.58763735070575496</v>
      </c>
      <c r="K8" s="15">
        <f>'DATA（1～4ST）'!O8+情報登録!$B$41*(25-$K$2)-情報登録!$B$42*('STC計算（1～4ST)'!J8-'DATA（1～4ST）'!N8)-情報登録!$B$43*'STC計算（1～4ST)'!J8*(25-'STC計算（1～4ST)'!$K$2)</f>
        <v>407.7105886047774</v>
      </c>
      <c r="L8" s="15">
        <f t="shared" ref="L8:L71" si="2">J8*K8</f>
        <v>239.58597014239535</v>
      </c>
      <c r="M8">
        <f>'DATA（1～4ST）'!B8*'DATA（1～4ST）'!C8</f>
        <v>0</v>
      </c>
      <c r="N8">
        <f>'DATA（1～4ST）'!F8*'DATA（1～4ST）'!G8</f>
        <v>0</v>
      </c>
      <c r="O8">
        <f>'DATA（1～4ST）'!J8*'DATA（1～4ST）'!K8</f>
        <v>0</v>
      </c>
      <c r="P8">
        <f>'DATA（1～4ST）'!N8*'DATA（1～4ST）'!O8</f>
        <v>0</v>
      </c>
    </row>
    <row r="9" spans="1:16">
      <c r="A9" s="4">
        <f>'DATA（1～4ST）'!B9+'DATA（1～4ST）'!$B$106*(1000/$B$1-1)+情報登録!$B$40*(25-$B$2)</f>
        <v>0.71106840390879511</v>
      </c>
      <c r="B9" s="4">
        <f>'DATA（1～4ST）'!C9+情報登録!$B$41*(25-$B$2)-情報登録!$B$42*('STC計算（1～4ST)'!A9-'DATA（1～4ST）'!B9)-情報登録!$B$43*'STC計算（1～4ST)'!A9*(25-'STC計算（1～4ST)'!$B$2)</f>
        <v>413.90979881107489</v>
      </c>
      <c r="C9" s="4">
        <f t="shared" si="0"/>
        <v>294.31818000280151</v>
      </c>
      <c r="D9" s="12">
        <f>'DATA（1～4ST）'!F9+'DATA（1～4ST）'!$F$106*(1000/$E$1-1)+情報登録!$B$40*(25-$E$2)</f>
        <v>0.71535722041259542</v>
      </c>
      <c r="E9" s="12">
        <f>'DATA（1～4ST）'!G9+情報登録!$B$41*(25-$E$2)-情報登録!$B$42*('STC計算（1～4ST)'!D9-'DATA（1～4ST）'!F9)-情報登録!$B$43*'STC計算（1～4ST)'!D9*(25-'STC計算（1～4ST)'!$E$2)</f>
        <v>409.1076865689468</v>
      </c>
      <c r="F9" s="12">
        <f t="shared" si="1"/>
        <v>292.65813751338908</v>
      </c>
      <c r="G9" s="5">
        <f>'DATA（1～4ST）'!J9+'DATA（1～4ST）'!$J$106*(1000/$H$1-1)+情報登録!$B$40*(25-$H$2)</f>
        <v>0.71106840390879511</v>
      </c>
      <c r="H9" s="5">
        <f>'DATA（1～4ST）'!K9+情報登録!$B$41*(25-$H$2)-情報登録!$B$42*('STC計算（1～4ST)'!G9-'DATA（1～4ST）'!J9)-情報登録!$B$43*'STC計算（1～4ST)'!G9*(25-'STC計算（1～4ST)'!$H$2)</f>
        <v>410.00979881107486</v>
      </c>
      <c r="I9" s="5">
        <f>G9*H9</f>
        <v>291.54501322755721</v>
      </c>
      <c r="J9" s="15">
        <f>'DATA（1～4ST）'!N9+'DATA（1～4ST）'!$N$106*(1000/$K$1-1)+情報登録!$B$40*(25-$K$2)</f>
        <v>0.70763735070575495</v>
      </c>
      <c r="K9" s="15">
        <f>'DATA（1～4ST）'!O9+情報登録!$B$41*(25-$K$2)-情報登録!$B$42*('STC計算（1～4ST)'!J9-'DATA（1～4ST）'!N9)-情報登録!$B$43*'STC計算（1～4ST)'!J9*(25-'STC計算（1～4ST)'!$K$2)</f>
        <v>406.51148860477736</v>
      </c>
      <c r="L9" s="15">
        <f t="shared" si="2"/>
        <v>287.66271282773732</v>
      </c>
      <c r="M9">
        <f>'DATA（1～4ST）'!B9*'DATA（1～4ST）'!C9</f>
        <v>49.415999999999997</v>
      </c>
      <c r="N9">
        <f>'DATA（1～4ST）'!F9*'DATA（1～4ST）'!G9</f>
        <v>48.839999999999996</v>
      </c>
      <c r="O9">
        <f>'DATA（1～4ST）'!J9*'DATA（1～4ST）'!K9</f>
        <v>48.947999999999993</v>
      </c>
      <c r="P9">
        <f>'DATA（1～4ST）'!N9*'DATA（1～4ST）'!O9</f>
        <v>48.527999999999999</v>
      </c>
    </row>
    <row r="10" spans="1:16">
      <c r="A10" s="4">
        <f>'DATA（1～4ST）'!B10+'DATA（1～4ST）'!$B$106*(1000/$B$1-1)+情報登録!$B$40*(25-$B$2)</f>
        <v>0.73106840390879513</v>
      </c>
      <c r="B10" s="4">
        <f>'DATA（1～4ST）'!C10+情報登録!$B$41*(25-$B$2)-情報登録!$B$42*('STC計算（1～4ST)'!A10-'DATA（1～4ST）'!B10)-情報登録!$B$43*'STC計算（1～4ST)'!A10*(25-'STC計算（1～4ST)'!$B$2)</f>
        <v>413.6099488110749</v>
      </c>
      <c r="C10" s="4">
        <f t="shared" si="0"/>
        <v>302.37716511811101</v>
      </c>
      <c r="D10" s="12">
        <f>'DATA（1～4ST）'!F10+'DATA（1～4ST）'!$F$106*(1000/$E$1-1)+情報登録!$B$40*(25-$E$2)</f>
        <v>0.73535722041259544</v>
      </c>
      <c r="E10" s="12">
        <f>'DATA（1～4ST）'!G10+情報登録!$B$41*(25-$E$2)-情報登録!$B$42*('STC計算（1～4ST)'!D10-'DATA（1～4ST）'!F10)-情報登録!$B$43*'STC計算（1～4ST)'!D10*(25-'STC計算（1～4ST)'!$E$2)</f>
        <v>408.80783656894681</v>
      </c>
      <c r="F10" s="12">
        <f t="shared" si="1"/>
        <v>300.61979438222733</v>
      </c>
      <c r="G10" s="5">
        <f>'DATA（1～4ST）'!J10+'DATA（1～4ST）'!$J$106*(1000/$H$1-1)+情報登録!$B$40*(25-$H$2)</f>
        <v>0.73106840390879513</v>
      </c>
      <c r="H10" s="5">
        <f>'DATA（1～4ST）'!K10+情報登録!$B$41*(25-$H$2)-情報登録!$B$42*('STC計算（1～4ST)'!G10-'DATA（1～4ST）'!J10)-情報登録!$B$43*'STC計算（1～4ST)'!G10*(25-'STC計算（1～4ST)'!$H$2)</f>
        <v>410.00994881107488</v>
      </c>
      <c r="I10" s="5">
        <f>G10*H10</f>
        <v>299.74531886403929</v>
      </c>
      <c r="J10" s="15">
        <f>'DATA（1～4ST）'!N10+'DATA（1～4ST）'!$N$106*(1000/$K$1-1)+情報登録!$B$40*(25-$K$2)</f>
        <v>0.72763735070575497</v>
      </c>
      <c r="K10" s="15">
        <f>'DATA（1～4ST）'!O10+情報登録!$B$41*(25-$K$2)-情報登録!$B$42*('STC計算（1～4ST)'!J10-'DATA（1～4ST）'!N10)-情報登録!$B$43*'STC計算（1～4ST)'!J10*(25-'STC計算（1～4ST)'!$K$2)</f>
        <v>406.21163860477742</v>
      </c>
      <c r="L10" s="15">
        <f t="shared" si="2"/>
        <v>295.57476054022385</v>
      </c>
      <c r="M10">
        <f>'DATA（1～4ST）'!B10*'DATA（1～4ST）'!C10</f>
        <v>57.610000000000007</v>
      </c>
      <c r="N10">
        <f>'DATA（1～4ST）'!F10*'DATA（1～4ST）'!G10</f>
        <v>56.938000000000002</v>
      </c>
      <c r="O10">
        <f>'DATA（1～4ST）'!J10*'DATA（1～4ST）'!K10</f>
        <v>57.106000000000002</v>
      </c>
      <c r="P10">
        <f>'DATA（1～4ST）'!N10*'DATA（1～4ST）'!O10</f>
        <v>56.574000000000005</v>
      </c>
    </row>
    <row r="11" spans="1:16">
      <c r="A11" s="4">
        <f>'DATA（1～4ST）'!B11+'DATA（1～4ST）'!$B$106*(1000/$B$1-1)+情報登録!$B$40*(25-$B$2)</f>
        <v>0.75106840390879515</v>
      </c>
      <c r="B11" s="4">
        <f>'DATA（1～4ST）'!C11+情報登録!$B$41*(25-$B$2)-情報登録!$B$42*('STC計算（1～4ST)'!A11-'DATA（1～4ST）'!B11)-情報登録!$B$43*'STC計算（1～4ST)'!A11*(25-'STC計算（1～4ST)'!$B$2)</f>
        <v>413.61009881107486</v>
      </c>
      <c r="C11" s="4">
        <f t="shared" si="0"/>
        <v>310.64947675459302</v>
      </c>
      <c r="D11" s="12">
        <f>'DATA（1～4ST）'!F11+'DATA（1～4ST）'!$F$106*(1000/$E$1-1)+情報登録!$B$40*(25-$E$2)</f>
        <v>0.75535722041259545</v>
      </c>
      <c r="E11" s="12">
        <f>'DATA（1～4ST）'!G11+情報登録!$B$41*(25-$E$2)-情報登録!$B$42*('STC計算（1～4ST)'!D11-'DATA（1～4ST）'!F11)-情報登録!$B$43*'STC計算（1～4ST)'!D11*(25-'STC計算（1～4ST)'!$E$2)</f>
        <v>408.80798656894677</v>
      </c>
      <c r="F11" s="12">
        <f t="shared" si="1"/>
        <v>308.79606441718931</v>
      </c>
      <c r="G11" s="5">
        <f>'DATA（1～4ST）'!J11+'DATA（1～4ST）'!$J$106*(1000/$H$1-1)+情報登録!$B$40*(25-$H$2)</f>
        <v>0.76106840390879515</v>
      </c>
      <c r="H11" s="5">
        <f>'DATA（1～4ST）'!K11+情報登録!$B$41*(25-$H$2)-情報登録!$B$42*('STC計算（1～4ST)'!G11-'DATA（1～4ST）'!J11)-情報登録!$B$43*'STC計算（1～4ST)'!G11*(25-'STC計算（1～4ST)'!$H$2)</f>
        <v>409.71017381107492</v>
      </c>
      <c r="I11" s="5">
        <f t="shared" ref="I11:I74" si="3">G11*H11</f>
        <v>311.81746804758984</v>
      </c>
      <c r="J11" s="15">
        <f>'DATA（1～4ST）'!N11+'DATA（1～4ST）'!$N$106*(1000/$K$1-1)+情報登録!$B$40*(25-$K$2)</f>
        <v>0.757637350705755</v>
      </c>
      <c r="K11" s="15">
        <f>'DATA（1～4ST）'!O11+情報登録!$B$41*(25-$K$2)-情報登録!$B$42*('STC計算（1～4ST)'!J11-'DATA（1～4ST）'!N11)-情報登録!$B$43*'STC計算（1～4ST)'!J11*(25-'STC計算（1～4ST)'!$K$2)</f>
        <v>405.91186360477741</v>
      </c>
      <c r="L11" s="15">
        <f t="shared" si="2"/>
        <v>307.53398896155932</v>
      </c>
      <c r="M11">
        <f>'DATA（1～4ST）'!B11*'DATA（1～4ST）'!C11</f>
        <v>65.84</v>
      </c>
      <c r="N11">
        <f>'DATA（1～4ST）'!F11*'DATA（1～4ST）'!G11</f>
        <v>65.072000000000003</v>
      </c>
      <c r="O11">
        <f>'DATA（1～4ST）'!J11*'DATA（1～4ST）'!K11</f>
        <v>69.292000000000016</v>
      </c>
      <c r="P11">
        <f>'DATA（1～4ST）'!N11*'DATA（1～4ST）'!O11</f>
        <v>68.646000000000001</v>
      </c>
    </row>
    <row r="12" spans="1:16">
      <c r="A12" s="4">
        <f>'DATA（1～4ST）'!B12+'DATA（1～4ST）'!$B$106*(1000/$B$1-1)+情報登録!$B$40*(25-$B$2)</f>
        <v>0.78106840390879506</v>
      </c>
      <c r="B12" s="4">
        <f>'DATA（1～4ST）'!C12+情報登録!$B$41*(25-$B$2)-情報登録!$B$42*('STC計算（1～4ST)'!A12-'DATA（1～4ST）'!B12)-情報登録!$B$43*'STC計算（1～4ST)'!A12*(25-'STC計算（1～4ST)'!$B$2)</f>
        <v>413.31032381107485</v>
      </c>
      <c r="C12" s="4">
        <f t="shared" si="0"/>
        <v>322.82363493814347</v>
      </c>
      <c r="D12" s="12">
        <f>'DATA（1～4ST）'!F12+'DATA（1～4ST）'!$F$106*(1000/$E$1-1)+情報登録!$B$40*(25-$E$2)</f>
        <v>0.78535722041259548</v>
      </c>
      <c r="E12" s="12">
        <f>'DATA（1～4ST）'!G12+情報登録!$B$41*(25-$E$2)-情報登録!$B$42*('STC計算（1～4ST)'!D12-'DATA（1～4ST）'!F12)-情報登録!$B$43*'STC計算（1～4ST)'!D12*(25-'STC計算（1～4ST)'!$E$2)</f>
        <v>408.80821156894677</v>
      </c>
      <c r="F12" s="12">
        <f t="shared" si="1"/>
        <v>321.06048071963232</v>
      </c>
      <c r="G12" s="5">
        <f>'DATA（1～4ST）'!J12+'DATA（1～4ST）'!$J$106*(1000/$H$1-1)+情報登録!$B$40*(25-$H$2)</f>
        <v>0.78106840390879506</v>
      </c>
      <c r="H12" s="5">
        <f>'DATA（1～4ST）'!K12+情報登録!$B$41*(25-$H$2)-情報登録!$B$42*('STC計算（1～4ST)'!G12-'DATA（1～4ST）'!J12)-情報登録!$B$43*'STC計算（1～4ST)'!G12*(25-'STC計算（1～4ST)'!$H$2)</f>
        <v>409.71032381107489</v>
      </c>
      <c r="I12" s="5">
        <f t="shared" si="3"/>
        <v>320.01178868407186</v>
      </c>
      <c r="J12" s="15">
        <f>'DATA（1～4ST）'!N12+'DATA（1～4ST）'!$N$106*(1000/$K$1-1)+情報登録!$B$40*(25-$K$2)</f>
        <v>0.7776373507057549</v>
      </c>
      <c r="K12" s="15">
        <f>'DATA（1～4ST）'!O12+情報登録!$B$41*(25-$K$2)-情報登録!$B$42*('STC計算（1～4ST)'!J12-'DATA（1～4ST）'!N12)-情報登録!$B$43*'STC計算（1～4ST)'!J12*(25-'STC計算（1～4ST)'!$K$2)</f>
        <v>405.91201360477737</v>
      </c>
      <c r="L12" s="15">
        <f t="shared" si="2"/>
        <v>315.65234287925739</v>
      </c>
      <c r="M12">
        <f>'DATA（1～4ST）'!B12*'DATA（1～4ST）'!C12</f>
        <v>78.128</v>
      </c>
      <c r="N12">
        <f>'DATA（1～4ST）'!F12*'DATA（1～4ST）'!G12</f>
        <v>77.272999999999996</v>
      </c>
      <c r="O12">
        <f>'DATA（1～4ST）'!J12*'DATA（1～4ST）'!K12</f>
        <v>77.444000000000003</v>
      </c>
      <c r="P12">
        <f>'DATA（1～4ST）'!N12*'DATA（1～4ST）'!O12</f>
        <v>76.722000000000008</v>
      </c>
    </row>
    <row r="13" spans="1:16">
      <c r="A13" s="4">
        <f>'DATA（1～4ST）'!B13+'DATA（1～4ST）'!$B$106*(1000/$B$1-1)+情報登録!$B$40*(25-$B$2)</f>
        <v>0.81106840390879509</v>
      </c>
      <c r="B13" s="4">
        <f>'DATA（1～4ST）'!C13+情報登録!$B$41*(25-$B$2)-情報登録!$B$42*('STC計算（1～4ST)'!A13-'DATA（1～4ST）'!B13)-情報登録!$B$43*'STC計算（1～4ST)'!A13*(25-'STC計算（1～4ST)'!$B$2)</f>
        <v>413.01054881107484</v>
      </c>
      <c r="C13" s="4">
        <f t="shared" si="0"/>
        <v>334.97980662169397</v>
      </c>
      <c r="D13" s="12">
        <f>'DATA（1～4ST）'!F13+'DATA（1～4ST）'!$F$106*(1000/$E$1-1)+情報登録!$B$40*(25-$E$2)</f>
        <v>0.8153572204125954</v>
      </c>
      <c r="E13" s="12">
        <f>'DATA（1～4ST）'!G13+情報登録!$B$41*(25-$E$2)-情報登録!$B$42*('STC計算（1～4ST)'!D13-'DATA（1～4ST）'!F13)-情報登録!$B$43*'STC計算（1～4ST)'!D13*(25-'STC計算（1～4ST)'!$E$2)</f>
        <v>408.50843656894676</v>
      </c>
      <c r="F13" s="12">
        <f t="shared" si="1"/>
        <v>333.08030335595146</v>
      </c>
      <c r="G13" s="5">
        <f>'DATA（1～4ST）'!J13+'DATA（1～4ST）'!$J$106*(1000/$H$1-1)+情報登録!$B$40*(25-$H$2)</f>
        <v>0.81106840390879509</v>
      </c>
      <c r="H13" s="5">
        <f>'DATA（1～4ST）'!K13+情報登録!$B$41*(25-$H$2)-情報登録!$B$42*('STC計算（1～4ST)'!G13-'DATA（1～4ST）'!J13)-情報登録!$B$43*'STC計算（1～4ST)'!G13*(25-'STC計算（1～4ST)'!$H$2)</f>
        <v>409.41054881107488</v>
      </c>
      <c r="I13" s="5">
        <f t="shared" si="3"/>
        <v>332.05996036762235</v>
      </c>
      <c r="J13" s="15">
        <f>'DATA（1～4ST）'!N13+'DATA（1～4ST）'!$N$106*(1000/$K$1-1)+情報登録!$B$40*(25-$K$2)</f>
        <v>0.80763735070575493</v>
      </c>
      <c r="K13" s="15">
        <f>'DATA（1～4ST）'!O13+情報登録!$B$41*(25-$K$2)-情報登録!$B$42*('STC計算（1～4ST)'!J13-'DATA（1～4ST）'!N13)-情報登録!$B$43*'STC計算（1～4ST)'!J13*(25-'STC計算（1～4ST)'!$K$2)</f>
        <v>405.61223860477736</v>
      </c>
      <c r="L13" s="15">
        <f t="shared" si="2"/>
        <v>327.58759380059291</v>
      </c>
      <c r="M13">
        <f>'DATA（1～4ST）'!B13*'DATA（1～4ST）'!C13</f>
        <v>90.397999999999996</v>
      </c>
      <c r="N13">
        <f>'DATA（1～4ST）'!F13*'DATA（1～4ST）'!G13</f>
        <v>89.408000000000001</v>
      </c>
      <c r="O13">
        <f>'DATA（1～4ST）'!J13*'DATA（1～4ST）'!K13</f>
        <v>89.606000000000009</v>
      </c>
      <c r="P13">
        <f>'DATA（1～4ST）'!N13*'DATA（1～4ST）'!O13</f>
        <v>88.77</v>
      </c>
    </row>
    <row r="14" spans="1:16">
      <c r="A14" s="4">
        <f>'DATA（1～4ST）'!B14+'DATA（1～4ST）'!$B$106*(1000/$B$1-1)+情報登録!$B$40*(25-$B$2)</f>
        <v>0.84106840390879511</v>
      </c>
      <c r="B14" s="4">
        <f>'DATA（1～4ST）'!C14+情報登録!$B$41*(25-$B$2)-情報登録!$B$42*('STC計算（1～4ST)'!A14-'DATA（1～4ST）'!B14)-情報登録!$B$43*'STC計算（1～4ST)'!A14*(25-'STC計算（1～4ST)'!$B$2)</f>
        <v>412.71077381107489</v>
      </c>
      <c r="C14" s="4">
        <f t="shared" si="0"/>
        <v>347.11799180524451</v>
      </c>
      <c r="D14" s="12">
        <f>'DATA（1～4ST）'!F14+'DATA（1～4ST）'!$F$106*(1000/$E$1-1)+情報登録!$B$40*(25-$E$2)</f>
        <v>0.84535722041259542</v>
      </c>
      <c r="E14" s="12">
        <f>'DATA（1～4ST）'!G14+情報登録!$B$41*(25-$E$2)-情報登録!$B$42*('STC計算（1～4ST)'!D14-'DATA（1～4ST）'!F14)-情報登録!$B$43*'STC計算（1～4ST)'!D14*(25-'STC計算（1～4ST)'!$E$2)</f>
        <v>408.20866156894681</v>
      </c>
      <c r="F14" s="12">
        <f t="shared" si="1"/>
        <v>345.08213949227076</v>
      </c>
      <c r="G14" s="5">
        <f>'DATA（1～4ST）'!J14+'DATA（1～4ST）'!$J$106*(1000/$H$1-1)+情報登録!$B$40*(25-$H$2)</f>
        <v>0.84106840390879511</v>
      </c>
      <c r="H14" s="5">
        <f>'DATA（1～4ST）'!K14+情報登録!$B$41*(25-$H$2)-情報登録!$B$42*('STC計算（1～4ST)'!G14-'DATA（1～4ST）'!J14)-情報登録!$B$43*'STC計算（1～4ST)'!G14*(25-'STC計算（1～4ST)'!$H$2)</f>
        <v>409.11077381107486</v>
      </c>
      <c r="I14" s="5">
        <f t="shared" si="3"/>
        <v>344.09014555117284</v>
      </c>
      <c r="J14" s="15">
        <f>'DATA（1～4ST）'!N14+'DATA（1～4ST）'!$N$106*(1000/$K$1-1)+情報登録!$B$40*(25-$K$2)</f>
        <v>0.83763735070575496</v>
      </c>
      <c r="K14" s="15">
        <f>'DATA（1～4ST）'!O14+情報登録!$B$41*(25-$K$2)-情報登録!$B$42*('STC計算（1～4ST)'!J14-'DATA（1～4ST）'!N14)-情報登録!$B$43*'STC計算（1～4ST)'!J14*(25-'STC計算（1～4ST)'!$K$2)</f>
        <v>405.31246360477735</v>
      </c>
      <c r="L14" s="15">
        <f t="shared" si="2"/>
        <v>339.50485822192843</v>
      </c>
      <c r="M14">
        <f>'DATA（1～4ST）'!B14*'DATA（1～4ST）'!C14</f>
        <v>102.65</v>
      </c>
      <c r="N14">
        <f>'DATA（1～4ST）'!F14*'DATA（1～4ST）'!G14</f>
        <v>101.52500000000001</v>
      </c>
      <c r="O14">
        <f>'DATA（1～4ST）'!J14*'DATA（1～4ST）'!K14</f>
        <v>101.75</v>
      </c>
      <c r="P14">
        <f>'DATA（1～4ST）'!N14*'DATA（1～4ST）'!O14</f>
        <v>100.8</v>
      </c>
    </row>
    <row r="15" spans="1:16">
      <c r="A15" s="4">
        <f>'DATA（1～4ST）'!B15+'DATA（1～4ST）'!$B$106*(1000/$B$1-1)+情報登録!$B$40*(25-$B$2)</f>
        <v>0.88106840390879515</v>
      </c>
      <c r="B15" s="4">
        <f>'DATA（1～4ST）'!C15+情報登録!$B$41*(25-$B$2)-情報登録!$B$42*('STC計算（1～4ST)'!A15-'DATA（1～4ST）'!B15)-情報登録!$B$43*'STC計算（1～4ST)'!A15*(25-'STC計算（1～4ST)'!$B$2)</f>
        <v>412.41107381107491</v>
      </c>
      <c r="C15" s="4">
        <f t="shared" si="0"/>
        <v>363.36236655703607</v>
      </c>
      <c r="D15" s="12">
        <f>'DATA（1～4ST）'!F15+'DATA（1～4ST）'!$F$106*(1000/$E$1-1)+情報登録!$B$40*(25-$E$2)</f>
        <v>0.88535722041259535</v>
      </c>
      <c r="E15" s="12">
        <f>'DATA（1～4ST）'!G15+情報登録!$B$41*(25-$E$2)-情報登録!$B$42*('STC計算（1～4ST)'!D15-'DATA（1～4ST）'!F15)-情報登録!$B$43*'STC計算（1～4ST)'!D15*(25-'STC計算（1～4ST)'!$E$2)</f>
        <v>407.90896156894678</v>
      </c>
      <c r="F15" s="12">
        <f t="shared" si="1"/>
        <v>361.14514439607092</v>
      </c>
      <c r="G15" s="5">
        <f>'DATA（1～4ST）'!J15+'DATA（1～4ST）'!$J$106*(1000/$H$1-1)+情報登録!$B$40*(25-$H$2)</f>
        <v>0.88106840390879515</v>
      </c>
      <c r="H15" s="5">
        <f>'DATA（1～4ST）'!K15+情報登録!$B$41*(25-$H$2)-情報登録!$B$42*('STC計算（1～4ST)'!G15-'DATA（1～4ST）'!J15)-情報登録!$B$43*'STC計算（1～4ST)'!G15*(25-'STC計算（1～4ST)'!$H$2)</f>
        <v>408.81107381107489</v>
      </c>
      <c r="I15" s="5">
        <f t="shared" si="3"/>
        <v>360.19052030296439</v>
      </c>
      <c r="J15" s="15">
        <f>'DATA（1～4ST）'!N15+'DATA（1～4ST）'!$N$106*(1000/$K$1-1)+情報登録!$B$40*(25-$K$2)</f>
        <v>0.87763735070575499</v>
      </c>
      <c r="K15" s="15">
        <f>'DATA（1～4ST）'!O15+情報登録!$B$41*(25-$K$2)-情報登録!$B$42*('STC計算（1～4ST)'!J15-'DATA（1～4ST）'!N15)-情報登録!$B$43*'STC計算（1～4ST)'!J15*(25-'STC計算（1～4ST)'!$K$2)</f>
        <v>405.01276360477738</v>
      </c>
      <c r="L15" s="15">
        <f t="shared" si="2"/>
        <v>355.45432885211306</v>
      </c>
      <c r="M15">
        <f>'DATA（1～4ST）'!B15*'DATA（1～4ST）'!C15</f>
        <v>118.98699999999999</v>
      </c>
      <c r="N15">
        <f>'DATA（1～4ST）'!F15*'DATA（1～4ST）'!G15</f>
        <v>117.682</v>
      </c>
      <c r="O15">
        <f>'DATA（1～4ST）'!J15*'DATA（1～4ST）'!K15</f>
        <v>117.94299999999998</v>
      </c>
      <c r="P15">
        <f>'DATA（1～4ST）'!N15*'DATA（1～4ST）'!O15</f>
        <v>116.84099999999998</v>
      </c>
    </row>
    <row r="16" spans="1:16">
      <c r="A16" s="4">
        <f>'DATA（1～4ST）'!B16+'DATA（1～4ST）'!$B$106*(1000/$B$1-1)+情報登録!$B$40*(25-$B$2)</f>
        <v>0.91106840390879518</v>
      </c>
      <c r="B16" s="4">
        <f>'DATA（1～4ST）'!C16+情報登録!$B$41*(25-$B$2)-情報登録!$B$42*('STC計算（1～4ST)'!A16-'DATA（1～4ST）'!B16)-情報登録!$B$43*'STC計算（1～4ST)'!A16*(25-'STC計算（1～4ST)'!$B$2)</f>
        <v>412.1112988110749</v>
      </c>
      <c r="C16" s="4">
        <f t="shared" si="0"/>
        <v>375.46158324058655</v>
      </c>
      <c r="D16" s="12">
        <f>'DATA（1～4ST）'!F16+'DATA（1～4ST）'!$F$106*(1000/$E$1-1)+情報登録!$B$40*(25-$E$2)</f>
        <v>0.92535722041259538</v>
      </c>
      <c r="E16" s="12">
        <f>'DATA（1～4ST）'!G16+情報登録!$B$41*(25-$E$2)-情報登録!$B$42*('STC計算（1～4ST)'!D16-'DATA（1～4ST）'!F16)-情報登録!$B$43*'STC計算（1～4ST)'!D16*(25-'STC計算（1～4ST)'!$E$2)</f>
        <v>407.70926156894683</v>
      </c>
      <c r="F16" s="12">
        <f t="shared" si="1"/>
        <v>377.27670902191244</v>
      </c>
      <c r="G16" s="5">
        <f>'DATA（1～4ST）'!J16+'DATA（1～4ST）'!$J$106*(1000/$H$1-1)+情報登録!$B$40*(25-$H$2)</f>
        <v>0.92106840390879519</v>
      </c>
      <c r="H16" s="5">
        <f>'DATA（1～4ST）'!K16+情報登録!$B$41*(25-$H$2)-情報登録!$B$42*('STC計算（1～4ST)'!G16-'DATA（1～4ST）'!J16)-情報登録!$B$43*'STC計算（1～4ST)'!G16*(25-'STC計算（1～4ST)'!$H$2)</f>
        <v>408.51137381107486</v>
      </c>
      <c r="I16" s="5">
        <f t="shared" si="3"/>
        <v>376.26691905475593</v>
      </c>
      <c r="J16" s="15">
        <f>'DATA（1～4ST）'!N16+'DATA（1～4ST）'!$N$106*(1000/$K$1-1)+情報登録!$B$40*(25-$K$2)</f>
        <v>0.91763735070575503</v>
      </c>
      <c r="K16" s="15">
        <f>'DATA（1～4ST）'!O16+情報登録!$B$41*(25-$K$2)-情報登録!$B$42*('STC計算（1～4ST)'!J16-'DATA（1～4ST）'!N16)-情報登録!$B$43*'STC計算（1～4ST)'!J16*(25-'STC計算（1～4ST)'!$K$2)</f>
        <v>404.7130636047774</v>
      </c>
      <c r="L16" s="15">
        <f t="shared" si="2"/>
        <v>371.37982348229764</v>
      </c>
      <c r="M16">
        <f>'DATA（1～4ST）'!B16*'DATA（1～4ST）'!C16</f>
        <v>131.19999999999999</v>
      </c>
      <c r="N16">
        <f>'DATA（1～4ST）'!F16*'DATA（1～4ST）'!G16</f>
        <v>133.84800000000001</v>
      </c>
      <c r="O16">
        <f>'DATA（1～4ST）'!J16*'DATA（1～4ST）'!K16</f>
        <v>134.11199999999999</v>
      </c>
      <c r="P16">
        <f>'DATA（1～4ST）'!N16*'DATA（1～4ST）'!O16</f>
        <v>132.858</v>
      </c>
    </row>
    <row r="17" spans="1:16">
      <c r="A17" s="4">
        <f>'DATA（1～4ST）'!B17+'DATA（1～4ST）'!$B$106*(1000/$B$1-1)+情報登録!$B$40*(25-$B$2)</f>
        <v>0.961068403908795</v>
      </c>
      <c r="B17" s="4">
        <f>'DATA（1～4ST）'!C17+情報登録!$B$41*(25-$B$2)-情報登録!$B$42*('STC計算（1～4ST)'!A17-'DATA（1～4ST）'!B17)-情報登録!$B$43*'STC計算（1～4ST)'!A17*(25-'STC計算（1～4ST)'!$B$2)</f>
        <v>411.81167381107485</v>
      </c>
      <c r="C17" s="4">
        <f t="shared" si="0"/>
        <v>395.77918806061905</v>
      </c>
      <c r="D17" s="12">
        <f>'DATA（1～4ST）'!F17+'DATA（1～4ST）'!$F$106*(1000/$E$1-1)+情報登録!$B$40*(25-$E$2)</f>
        <v>0.96535722041259542</v>
      </c>
      <c r="E17" s="12">
        <f>'DATA（1～4ST）'!G17+情報登録!$B$41*(25-$E$2)-情報登録!$B$42*('STC計算（1～4ST)'!D17-'DATA（1～4ST）'!F17)-情報登録!$B$43*'STC計算（1～4ST)'!D17*(25-'STC計算（1～4ST)'!$E$2)</f>
        <v>407.4095615689468</v>
      </c>
      <c r="F17" s="12">
        <f t="shared" si="1"/>
        <v>393.29576192571261</v>
      </c>
      <c r="G17" s="5">
        <f>'DATA（1～4ST）'!J17+'DATA（1～4ST）'!$J$106*(1000/$H$1-1)+情報登録!$B$40*(25-$H$2)</f>
        <v>0.961068403908795</v>
      </c>
      <c r="H17" s="5">
        <f>'DATA（1～4ST）'!K17+情報登録!$B$41*(25-$H$2)-情報登録!$B$42*('STC計算（1～4ST)'!G17-'DATA（1～4ST）'!J17)-情報登録!$B$43*'STC計算（1～4ST)'!G17*(25-'STC計算（1～4ST)'!$H$2)</f>
        <v>408.21167381107489</v>
      </c>
      <c r="I17" s="5">
        <f t="shared" si="3"/>
        <v>392.31934180654741</v>
      </c>
      <c r="J17" s="15">
        <f>'DATA（1～4ST）'!N17+'DATA（1～4ST）'!$N$106*(1000/$K$1-1)+情報登録!$B$40*(25-$K$2)</f>
        <v>0.95763735070575484</v>
      </c>
      <c r="K17" s="15">
        <f>'DATA（1～4ST）'!O17+情報登録!$B$41*(25-$K$2)-情報登録!$B$42*('STC計算（1～4ST)'!J17-'DATA（1～4ST）'!N17)-情報登録!$B$43*'STC計算（1～4ST)'!J17*(25-'STC計算（1～4ST)'!$K$2)</f>
        <v>404.11336360477736</v>
      </c>
      <c r="L17" s="15">
        <f t="shared" si="2"/>
        <v>386.99405090727038</v>
      </c>
      <c r="M17">
        <f>'DATA（1～4ST）'!B17*'DATA（1～4ST）'!C17</f>
        <v>151.589</v>
      </c>
      <c r="N17">
        <f>'DATA（1～4ST）'!F17*'DATA（1～4ST）'!G17</f>
        <v>149.96100000000001</v>
      </c>
      <c r="O17">
        <f>'DATA（1～4ST）'!J17*'DATA（1～4ST）'!K17</f>
        <v>150.25700000000001</v>
      </c>
      <c r="P17">
        <f>'DATA（1～4ST）'!N17*'DATA（1～4ST）'!O17</f>
        <v>148.74</v>
      </c>
    </row>
    <row r="18" spans="1:16">
      <c r="A18" s="4">
        <f>'DATA（1～4ST）'!B18+'DATA（1～4ST）'!$B$106*(1000/$B$1-1)+情報登録!$B$40*(25-$B$2)</f>
        <v>1.0010684039087949</v>
      </c>
      <c r="B18" s="4">
        <f>'DATA（1～4ST）'!C18+情報登録!$B$41*(25-$B$2)-情報登録!$B$42*('STC計算（1～4ST)'!A18-'DATA（1～4ST）'!B18)-情報登録!$B$43*'STC計算（1～4ST)'!A18*(25-'STC計算（1～4ST)'!$B$2)</f>
        <v>411.51197381107488</v>
      </c>
      <c r="C18" s="4">
        <f t="shared" si="0"/>
        <v>411.95163481241053</v>
      </c>
      <c r="D18" s="12">
        <f>'DATA（1～4ST）'!F18+'DATA（1～4ST）'!$F$106*(1000/$E$1-1)+情報登録!$B$40*(25-$E$2)</f>
        <v>1.0053572204125953</v>
      </c>
      <c r="E18" s="12">
        <f>'DATA（1～4ST）'!G18+情報登録!$B$41*(25-$E$2)-情報登録!$B$42*('STC計算（1～4ST)'!D18-'DATA（1～4ST）'!F18)-情報登録!$B$43*'STC計算（1～4ST)'!D18*(25-'STC計算（1～4ST)'!$E$2)</f>
        <v>406.80986156894676</v>
      </c>
      <c r="F18" s="12">
        <f t="shared" si="1"/>
        <v>408.98923166338898</v>
      </c>
      <c r="G18" s="5">
        <f>'DATA（1～4ST）'!J18+'DATA（1～4ST）'!$J$106*(1000/$H$1-1)+情報登録!$B$40*(25-$H$2)</f>
        <v>1.0010684039087949</v>
      </c>
      <c r="H18" s="5">
        <f>'DATA（1～4ST）'!K18+情報登録!$B$41*(25-$H$2)-情報登録!$B$42*('STC計算（1～4ST)'!G18-'DATA（1～4ST）'!J18)-情報登録!$B$43*'STC計算（1～4ST)'!G18*(25-'STC計算（1～4ST)'!$H$2)</f>
        <v>407.91197381107492</v>
      </c>
      <c r="I18" s="5">
        <f t="shared" si="3"/>
        <v>408.34778855833895</v>
      </c>
      <c r="J18" s="15">
        <f>'DATA（1～4ST）'!N18+'DATA（1～4ST）'!$N$106*(1000/$K$1-1)+情報登録!$B$40*(25-$K$2)</f>
        <v>0.99763735070575488</v>
      </c>
      <c r="K18" s="15">
        <f>'DATA（1～4ST）'!O18+情報登録!$B$41*(25-$K$2)-情報登録!$B$42*('STC計算（1～4ST)'!J18-'DATA（1～4ST）'!N18)-情報登録!$B$43*'STC計算（1～4ST)'!J18*(25-'STC計算（1～4ST)'!$K$2)</f>
        <v>403.81366360477739</v>
      </c>
      <c r="L18" s="15">
        <f t="shared" si="2"/>
        <v>402.859593537455</v>
      </c>
      <c r="M18">
        <f>'DATA（1～4ST）'!B18*'DATA（1～4ST）'!C18</f>
        <v>167.85399999999998</v>
      </c>
      <c r="N18">
        <f>'DATA（1～4ST）'!F18*'DATA（1～4ST）'!G18</f>
        <v>165.92699999999999</v>
      </c>
      <c r="O18">
        <f>'DATA（1～4ST）'!J18*'DATA（1～4ST）'!K18</f>
        <v>166.37799999999999</v>
      </c>
      <c r="P18">
        <f>'DATA（1～4ST）'!N18*'DATA（1～4ST）'!O18</f>
        <v>164.69699999999997</v>
      </c>
    </row>
    <row r="19" spans="1:16">
      <c r="A19" s="4">
        <f>'DATA（1～4ST）'!B19+'DATA（1～4ST）'!$B$106*(1000/$B$1-1)+情報登録!$B$40*(25-$B$2)</f>
        <v>1.041068403908795</v>
      </c>
      <c r="B19" s="4">
        <f>'DATA（1～4ST）'!C19+情報登録!$B$41*(25-$B$2)-情報登録!$B$42*('STC計算（1～4ST)'!A19-'DATA（1～4ST）'!B19)-情報登録!$B$43*'STC計算（1～4ST)'!A19*(25-'STC計算（1～4ST)'!$B$2)</f>
        <v>411.21227381107491</v>
      </c>
      <c r="C19" s="4">
        <f t="shared" si="0"/>
        <v>428.10010556420212</v>
      </c>
      <c r="D19" s="12">
        <f>'DATA（1～4ST）'!F19+'DATA（1～4ST）'!$F$106*(1000/$E$1-1)+情報登録!$B$40*(25-$E$2)</f>
        <v>1.0553572204125954</v>
      </c>
      <c r="E19" s="12">
        <f>'DATA（1～4ST）'!G19+情報登録!$B$41*(25-$E$2)-情報登録!$B$42*('STC計算（1～4ST)'!D19-'DATA（1～4ST）'!F19)-情報登録!$B$43*'STC計算（1～4ST)'!D19*(25-'STC計算（1～4ST)'!$E$2)</f>
        <v>406.51023656894677</v>
      </c>
      <c r="F19" s="12">
        <f t="shared" si="1"/>
        <v>429.01351333467022</v>
      </c>
      <c r="G19" s="5">
        <f>'DATA（1～4ST）'!J19+'DATA（1～4ST）'!$J$106*(1000/$H$1-1)+情報登録!$B$40*(25-$H$2)</f>
        <v>1.051068403908795</v>
      </c>
      <c r="H19" s="5">
        <f>'DATA（1～4ST）'!K19+情報登録!$B$41*(25-$H$2)-情報登録!$B$42*('STC計算（1～4ST)'!G19-'DATA（1～4ST）'!J19)-情報登録!$B$43*'STC計算（1～4ST)'!G19*(25-'STC計算（1～4ST)'!$H$2)</f>
        <v>407.71234881107489</v>
      </c>
      <c r="I19" s="5">
        <f t="shared" si="3"/>
        <v>428.53356771876236</v>
      </c>
      <c r="J19" s="15">
        <f>'DATA（1～4ST）'!N19+'DATA（1～4ST）'!$N$106*(1000/$K$1-1)+情報登録!$B$40*(25-$K$2)</f>
        <v>1.0476373507057548</v>
      </c>
      <c r="K19" s="15">
        <f>'DATA（1～4ST）'!O19+情報登録!$B$41*(25-$K$2)-情報登録!$B$42*('STC計算（1～4ST)'!J19-'DATA（1～4ST）'!N19)-情報登録!$B$43*'STC計算（1～4ST)'!J19*(25-'STC計算（1～4ST)'!$K$2)</f>
        <v>403.21403860477739</v>
      </c>
      <c r="L19" s="15">
        <f t="shared" si="2"/>
        <v>422.42208717127693</v>
      </c>
      <c r="M19">
        <f>'DATA（1～4ST）'!B19*'DATA（1～4ST）'!C19</f>
        <v>184.09500000000003</v>
      </c>
      <c r="N19">
        <f>'DATA（1～4ST）'!F19*'DATA（1～4ST）'!G19</f>
        <v>186.024</v>
      </c>
      <c r="O19">
        <f>'DATA（1～4ST）'!J19*'DATA（1～4ST）'!K19</f>
        <v>186.57600000000002</v>
      </c>
      <c r="P19">
        <f>'DATA（1～4ST）'!N19*'DATA（1～4ST）'!O19</f>
        <v>184.50600000000003</v>
      </c>
    </row>
    <row r="20" spans="1:16">
      <c r="A20" s="4">
        <f>'DATA（1～4ST）'!B20+'DATA（1～4ST）'!$B$106*(1000/$B$1-1)+情報登録!$B$40*(25-$B$2)</f>
        <v>1.091068403908795</v>
      </c>
      <c r="B20" s="4">
        <f>'DATA（1～4ST）'!C20+情報登録!$B$41*(25-$B$2)-情報登録!$B$42*('STC計算（1～4ST)'!A20-'DATA（1～4ST）'!B20)-情報登録!$B$43*'STC計算（1～4ST)'!A20*(25-'STC計算（1～4ST)'!$B$2)</f>
        <v>410.61264881107491</v>
      </c>
      <c r="C20" s="4">
        <f t="shared" si="0"/>
        <v>448.00648736306209</v>
      </c>
      <c r="D20" s="12">
        <f>'DATA（1～4ST）'!F20+'DATA（1～4ST）'!$F$106*(1000/$E$1-1)+情報登録!$B$40*(25-$E$2)</f>
        <v>1.1053572204125954</v>
      </c>
      <c r="E20" s="12">
        <f>'DATA（1～4ST）'!G20+情報登録!$B$41*(25-$E$2)-情報登録!$B$42*('STC計算（1～4ST)'!D20-'DATA（1～4ST）'!F20)-情報登録!$B$43*'STC計算（1～4ST)'!D20*(25-'STC計算（1～4ST)'!$E$2)</f>
        <v>406.51061156894679</v>
      </c>
      <c r="F20" s="12">
        <f t="shared" si="1"/>
        <v>449.33943967207529</v>
      </c>
      <c r="G20" s="5">
        <f>'DATA（1～4ST）'!J20+'DATA（1～4ST）'!$J$106*(1000/$H$1-1)+情報登録!$B$40*(25-$H$2)</f>
        <v>1.101068403908795</v>
      </c>
      <c r="H20" s="5">
        <f>'DATA（1～4ST）'!K20+情報登録!$B$41*(25-$H$2)-情報登録!$B$42*('STC計算（1～4ST)'!G20-'DATA（1～4ST）'!J20)-情報登録!$B$43*'STC計算（1～4ST)'!G20*(25-'STC計算（1～4ST)'!$H$2)</f>
        <v>407.11272381107489</v>
      </c>
      <c r="I20" s="5">
        <f t="shared" si="3"/>
        <v>448.25895701762232</v>
      </c>
      <c r="J20" s="15">
        <f>'DATA（1～4ST）'!N20+'DATA（1～4ST）'!$N$106*(1000/$K$1-1)+情報登録!$B$40*(25-$K$2)</f>
        <v>1.0976373507057549</v>
      </c>
      <c r="K20" s="15">
        <f>'DATA（1～4ST）'!O20+情報登録!$B$41*(25-$K$2)-情報登録!$B$42*('STC計算（1～4ST)'!J20-'DATA（1～4ST）'!N20)-情報登録!$B$43*'STC計算（1～4ST)'!J20*(25-'STC計算（1～4ST)'!$K$2)</f>
        <v>402.91441360477739</v>
      </c>
      <c r="L20" s="15">
        <f t="shared" si="2"/>
        <v>442.25390951031062</v>
      </c>
      <c r="M20">
        <f>'DATA（1～4ST）'!B20*'DATA（1～4ST）'!C20</f>
        <v>204.25</v>
      </c>
      <c r="N20">
        <f>'DATA（1～4ST）'!F20*'DATA（1～4ST）'!G20</f>
        <v>206.244</v>
      </c>
      <c r="O20">
        <f>'DATA（1～4ST）'!J20*'DATA（1～4ST）'!K20</f>
        <v>206.55</v>
      </c>
      <c r="P20">
        <f>'DATA（1～4ST）'!N20*'DATA（1～4ST）'!O20</f>
        <v>204.40800000000002</v>
      </c>
    </row>
    <row r="21" spans="1:16">
      <c r="A21" s="4">
        <f>'DATA（1～4ST）'!B21+'DATA（1～4ST）'!$B$106*(1000/$B$1-1)+情報登録!$B$40*(25-$B$2)</f>
        <v>1.1510684039087951</v>
      </c>
      <c r="B21" s="4">
        <f>'DATA（1～4ST）'!C21+情報登録!$B$41*(25-$B$2)-情報登録!$B$42*('STC計算（1～4ST)'!A21-'DATA（1～4ST）'!B21)-情報登録!$B$43*'STC計算（1～4ST)'!A21*(25-'STC計算（1～4ST)'!$B$2)</f>
        <v>410.31309881107489</v>
      </c>
      <c r="C21" s="4">
        <f t="shared" si="0"/>
        <v>472.2984437513357</v>
      </c>
      <c r="D21" s="12">
        <f>'DATA（1～4ST）'!F21+'DATA（1～4ST）'!$F$106*(1000/$E$1-1)+情報登録!$B$40*(25-$E$2)</f>
        <v>1.1553572204125953</v>
      </c>
      <c r="E21" s="12">
        <f>'DATA（1～4ST）'!G21+情報登録!$B$41*(25-$E$2)-情報登録!$B$42*('STC計算（1～4ST)'!D21-'DATA（1～4ST）'!F21)-情報登録!$B$43*'STC計算（1～4ST)'!D21*(25-'STC計算（1～4ST)'!$E$2)</f>
        <v>405.61098656894677</v>
      </c>
      <c r="F21" s="12">
        <f t="shared" si="1"/>
        <v>468.62558201110886</v>
      </c>
      <c r="G21" s="5">
        <f>'DATA（1～4ST）'!J21+'DATA（1～4ST）'!$J$106*(1000/$H$1-1)+情報登録!$B$40*(25-$H$2)</f>
        <v>1.1510684039087951</v>
      </c>
      <c r="H21" s="5">
        <f>'DATA（1～4ST）'!K21+情報登録!$B$41*(25-$H$2)-情報登録!$B$42*('STC計算（1～4ST)'!G21-'DATA（1～4ST）'!J21)-情報登録!$B$43*'STC計算（1～4ST)'!G21*(25-'STC計算（1～4ST)'!$H$2)</f>
        <v>406.81309881107489</v>
      </c>
      <c r="I21" s="5">
        <f t="shared" si="3"/>
        <v>468.2697043376549</v>
      </c>
      <c r="J21" s="15">
        <f>'DATA（1～4ST）'!N21+'DATA（1～4ST）'!$N$106*(1000/$K$1-1)+情報登録!$B$40*(25-$K$2)</f>
        <v>1.1576373507057549</v>
      </c>
      <c r="K21" s="15">
        <f>'DATA（1～4ST）'!O21+情報登録!$B$41*(25-$K$2)-情報登録!$B$42*('STC計算（1～4ST)'!J21-'DATA（1～4ST）'!N21)-情報登録!$B$43*'STC計算（1～4ST)'!J21*(25-'STC計算（1～4ST)'!$K$2)</f>
        <v>402.31486360477737</v>
      </c>
      <c r="L21" s="15">
        <f t="shared" si="2"/>
        <v>465.7347128529816</v>
      </c>
      <c r="M21">
        <f>'DATA（1～4ST）'!B21*'DATA（1～4ST）'!C21</f>
        <v>228.59200000000001</v>
      </c>
      <c r="N21">
        <f>'DATA（1～4ST）'!F21*'DATA（1～4ST）'!G21</f>
        <v>225.96</v>
      </c>
      <c r="O21">
        <f>'DATA（1～4ST）'!J21*'DATA（1～4ST）'!K21</f>
        <v>226.63200000000001</v>
      </c>
      <c r="P21">
        <f>'DATA（1～4ST）'!N21*'DATA（1～4ST）'!O21</f>
        <v>228.11399999999998</v>
      </c>
    </row>
    <row r="22" spans="1:16">
      <c r="A22" s="4">
        <f>'DATA（1～4ST）'!B22+'DATA（1～4ST）'!$B$106*(1000/$B$1-1)+情報登録!$B$40*(25-$B$2)</f>
        <v>1.2010684039087951</v>
      </c>
      <c r="B22" s="4">
        <f>'DATA（1～4ST）'!C22+情報登録!$B$41*(25-$B$2)-情報登録!$B$42*('STC計算（1～4ST)'!A22-'DATA（1～4ST）'!B22)-情報登録!$B$43*'STC計算（1～4ST)'!A22*(25-'STC計算（1～4ST)'!$B$2)</f>
        <v>409.71347381107489</v>
      </c>
      <c r="C22" s="4">
        <f t="shared" si="0"/>
        <v>492.09390805019564</v>
      </c>
      <c r="D22" s="12">
        <f>'DATA（1～4ST）'!F22+'DATA（1～4ST）'!$F$106*(1000/$E$1-1)+情報登録!$B$40*(25-$E$2)</f>
        <v>1.2053572204125953</v>
      </c>
      <c r="E22" s="12">
        <f>'DATA（1～4ST）'!G22+情報登録!$B$41*(25-$E$2)-情報登録!$B$42*('STC計算（1～4ST)'!D22-'DATA（1～4ST）'!F22)-情報登録!$B$43*'STC計算（1～4ST)'!D22*(25-'STC計算（1～4ST)'!$E$2)</f>
        <v>405.31136156894678</v>
      </c>
      <c r="F22" s="12">
        <f t="shared" si="1"/>
        <v>488.54497618239009</v>
      </c>
      <c r="G22" s="5">
        <f>'DATA（1～4ST）'!J22+'DATA（1～4ST）'!$J$106*(1000/$H$1-1)+情報登録!$B$40*(25-$H$2)</f>
        <v>1.2110684039087949</v>
      </c>
      <c r="H22" s="5">
        <f>'DATA（1～4ST）'!K22+情報登録!$B$41*(25-$H$2)-情報登録!$B$42*('STC計算（1～4ST)'!G22-'DATA（1～4ST）'!J22)-情報登録!$B$43*'STC計算（1～4ST)'!G22*(25-'STC計算（1～4ST)'!$H$2)</f>
        <v>406.51354881107488</v>
      </c>
      <c r="I22" s="5">
        <f t="shared" si="3"/>
        <v>492.31571472592844</v>
      </c>
      <c r="J22" s="15">
        <f>'DATA（1～4ST）'!N22+'DATA（1～4ST）'!$N$106*(1000/$K$1-1)+情報登録!$B$40*(25-$K$2)</f>
        <v>1.2076373507057547</v>
      </c>
      <c r="K22" s="15">
        <f>'DATA（1～4ST）'!O22+情報登録!$B$41*(25-$K$2)-情報登録!$B$42*('STC計算（1～4ST)'!J22-'DATA（1～4ST）'!N22)-情報登録!$B$43*'STC計算（1～4ST)'!J22*(25-'STC計算（1～4ST)'!$K$2)</f>
        <v>401.51523860477738</v>
      </c>
      <c r="L22" s="15">
        <f t="shared" si="2"/>
        <v>484.88479901666233</v>
      </c>
      <c r="M22">
        <f>'DATA（1～4ST）'!B22*'DATA（1～4ST）'!C22</f>
        <v>248.636</v>
      </c>
      <c r="N22">
        <f>'DATA（1～4ST）'!F22*'DATA（1～4ST）'!G22</f>
        <v>245.952</v>
      </c>
      <c r="O22">
        <f>'DATA（1～4ST）'!J22*'DATA（1～4ST）'!K22</f>
        <v>250.72799999999998</v>
      </c>
      <c r="P22">
        <f>'DATA（1～4ST）'!N22*'DATA（1～4ST）'!O22</f>
        <v>247.62799999999999</v>
      </c>
    </row>
    <row r="23" spans="1:16">
      <c r="A23" s="4">
        <f>'DATA（1～4ST）'!B23+'DATA（1～4ST）'!$B$106*(1000/$B$1-1)+情報登録!$B$40*(25-$B$2)</f>
        <v>1.2610684039087952</v>
      </c>
      <c r="B23" s="4">
        <f>'DATA（1～4ST）'!C23+情報登録!$B$41*(25-$B$2)-情報登録!$B$42*('STC計算（1～4ST)'!A23-'DATA（1～4ST）'!B23)-情報登録!$B$43*'STC計算（1～4ST)'!A23*(25-'STC計算（1～4ST)'!$B$2)</f>
        <v>409.11392381107487</v>
      </c>
      <c r="C23" s="4">
        <f t="shared" si="0"/>
        <v>515.92064291729662</v>
      </c>
      <c r="D23" s="12">
        <f>'DATA（1～4ST）'!F23+'DATA（1～4ST）'!$F$106*(1000/$E$1-1)+情報登録!$B$40*(25-$E$2)</f>
        <v>1.2753572204125954</v>
      </c>
      <c r="E23" s="12">
        <f>'DATA（1～4ST）'!G23+情報登録!$B$41*(25-$E$2)-情報登録!$B$42*('STC計算（1～4ST)'!D23-'DATA（1～4ST）'!F23)-情報登録!$B$43*'STC計算（1～4ST)'!D23*(25-'STC計算（1～4ST)'!$E$2)</f>
        <v>405.01188656894675</v>
      </c>
      <c r="F23" s="12">
        <f t="shared" si="1"/>
        <v>516.53483388863333</v>
      </c>
      <c r="G23" s="5">
        <f>'DATA（1～4ST）'!J23+'DATA（1～4ST）'!$J$106*(1000/$H$1-1)+情報登録!$B$40*(25-$H$2)</f>
        <v>1.2710684039087949</v>
      </c>
      <c r="H23" s="5">
        <f>'DATA（1～4ST）'!K23+情報登録!$B$41*(25-$H$2)-情報登録!$B$42*('STC計算（1～4ST)'!G23-'DATA（1～4ST）'!J23)-情報登録!$B$43*'STC計算（1～4ST)'!G23*(25-'STC計算（1～4ST)'!$H$2)</f>
        <v>405.91399881107492</v>
      </c>
      <c r="I23" s="5">
        <f t="shared" si="3"/>
        <v>515.94445859302948</v>
      </c>
      <c r="J23" s="15">
        <f>'DATA（1～4ST）'!N23+'DATA（1～4ST）'!$N$106*(1000/$K$1-1)+情報登録!$B$40*(25-$K$2)</f>
        <v>1.2676373507057548</v>
      </c>
      <c r="K23" s="15">
        <f>'DATA（1～4ST）'!O23+情報登録!$B$41*(25-$K$2)-情報登録!$B$42*('STC計算（1～4ST)'!J23-'DATA（1～4ST）'!N23)-情報登録!$B$43*'STC計算（1～4ST)'!J23*(25-'STC計算（1～4ST)'!$K$2)</f>
        <v>401.21568860477737</v>
      </c>
      <c r="L23" s="15">
        <f t="shared" si="2"/>
        <v>508.5959925645451</v>
      </c>
      <c r="M23">
        <f>'DATA（1～4ST）'!B23*'DATA（1～4ST）'!C23</f>
        <v>272.69</v>
      </c>
      <c r="N23">
        <f>'DATA（1～4ST）'!F23*'DATA（1～4ST）'!G23</f>
        <v>273.97199999999998</v>
      </c>
      <c r="O23">
        <f>'DATA（1～4ST）'!J23*'DATA（1～4ST）'!K23</f>
        <v>274.584</v>
      </c>
      <c r="P23">
        <f>'DATA（1～4ST）'!N23*'DATA（1～4ST）'!O23</f>
        <v>271.38800000000003</v>
      </c>
    </row>
    <row r="24" spans="1:16">
      <c r="A24" s="4">
        <f>'DATA（1～4ST）'!B24+'DATA（1～4ST）'!$B$106*(1000/$B$1-1)+情報登録!$B$40*(25-$B$2)</f>
        <v>1.321068403908795</v>
      </c>
      <c r="B24" s="4">
        <f>'DATA（1～4ST）'!C24+情報登録!$B$41*(25-$B$2)-情報登録!$B$42*('STC計算（1～4ST)'!A24-'DATA（1～4ST）'!B24)-情報登録!$B$43*'STC計算（1～4ST)'!A24*(25-'STC計算（1～4ST)'!$B$2)</f>
        <v>408.81437381107486</v>
      </c>
      <c r="C24" s="4">
        <f t="shared" si="0"/>
        <v>540.07175230557016</v>
      </c>
      <c r="D24" s="12">
        <f>'DATA（1～4ST）'!F24+'DATA（1～4ST）'!$F$106*(1000/$E$1-1)+情報登録!$B$40*(25-$E$2)</f>
        <v>1.3253572204125952</v>
      </c>
      <c r="E24" s="12">
        <f>'DATA（1～4ST）'!G24+情報登録!$B$41*(25-$E$2)-情報登録!$B$42*('STC計算（1～4ST)'!D24-'DATA（1～4ST）'!F24)-情報登録!$B$43*'STC計算（1～4ST)'!D24*(25-'STC計算（1～4ST)'!$E$2)</f>
        <v>404.4122615689468</v>
      </c>
      <c r="F24" s="12">
        <f t="shared" si="1"/>
        <v>535.99071089379072</v>
      </c>
      <c r="G24" s="5">
        <f>'DATA（1～4ST）'!J24+'DATA（1～4ST）'!$J$106*(1000/$H$1-1)+情報登録!$B$40*(25-$H$2)</f>
        <v>1.331068403908795</v>
      </c>
      <c r="H24" s="5">
        <f>'DATA（1～4ST）'!K24+情報登録!$B$41*(25-$H$2)-情報登録!$B$42*('STC計算（1～4ST)'!G24-'DATA（1～4ST）'!J24)-情報登録!$B$43*'STC計算（1～4ST)'!G24*(25-'STC計算（1～4ST)'!$H$2)</f>
        <v>405.3144488110749</v>
      </c>
      <c r="I24" s="5">
        <f t="shared" si="3"/>
        <v>539.50125646013043</v>
      </c>
      <c r="J24" s="15">
        <f>'DATA（1～4ST）'!N24+'DATA（1～4ST）'!$N$106*(1000/$K$1-1)+情報登録!$B$40*(25-$K$2)</f>
        <v>1.3276373507057548</v>
      </c>
      <c r="K24" s="15">
        <f>'DATA（1～4ST）'!O24+情報登録!$B$41*(25-$K$2)-情報登録!$B$42*('STC計算（1～4ST)'!J24-'DATA（1～4ST）'!N24)-情報登録!$B$43*'STC計算（1～4ST)'!J24*(25-'STC計算（1～4ST)'!$K$2)</f>
        <v>400.61613860477735</v>
      </c>
      <c r="L24" s="15">
        <f t="shared" si="2"/>
        <v>531.87294890721603</v>
      </c>
      <c r="M24">
        <f>'DATA（1～4ST）'!B24*'DATA（1～4ST）'!C24</f>
        <v>296.89099999999996</v>
      </c>
      <c r="N24">
        <f>'DATA（1～4ST）'!F24*'DATA（1～4ST）'!G24</f>
        <v>293.67899999999997</v>
      </c>
      <c r="O24">
        <f>'DATA（1～4ST）'!J24*'DATA（1～4ST）'!K24</f>
        <v>298.36799999999999</v>
      </c>
      <c r="P24">
        <f>'DATA（1～4ST）'!N24*'DATA（1～4ST）'!O24</f>
        <v>294.89</v>
      </c>
    </row>
    <row r="25" spans="1:16">
      <c r="A25" s="4">
        <f>'DATA（1～4ST）'!B25+'DATA（1～4ST）'!$B$106*(1000/$B$1-1)+情報登録!$B$40*(25-$B$2)</f>
        <v>1.391068403908795</v>
      </c>
      <c r="B25" s="4">
        <f>'DATA（1～4ST）'!C25+情報登録!$B$41*(25-$B$2)-情報登録!$B$42*('STC計算（1～4ST)'!A25-'DATA（1～4ST）'!B25)-情報登録!$B$43*'STC計算（1～4ST)'!A25*(25-'STC計算（1～4ST)'!$B$2)</f>
        <v>408.21489881107493</v>
      </c>
      <c r="C25" s="4">
        <f t="shared" si="0"/>
        <v>567.85484774091231</v>
      </c>
      <c r="D25" s="12">
        <f>'DATA（1～4ST）'!F25+'DATA（1～4ST）'!$F$106*(1000/$E$1-1)+情報登録!$B$40*(25-$E$2)</f>
        <v>1.3953572204125955</v>
      </c>
      <c r="E25" s="12">
        <f>'DATA（1～4ST）'!G25+情報登録!$B$41*(25-$E$2)-情報登録!$B$42*('STC計算（1～4ST)'!D25-'DATA（1～4ST）'!F25)-情報登録!$B$43*'STC計算（1～4ST)'!D25*(25-'STC計算（1～4ST)'!$E$2)</f>
        <v>404.11278656894677</v>
      </c>
      <c r="F25" s="12">
        <f t="shared" si="1"/>
        <v>563.88169460003405</v>
      </c>
      <c r="G25" s="5">
        <f>'DATA（1～4ST）'!J25+'DATA（1～4ST）'!$J$106*(1000/$H$1-1)+情報登録!$B$40*(25-$H$2)</f>
        <v>1.391068403908795</v>
      </c>
      <c r="H25" s="5">
        <f>'DATA（1～4ST）'!K25+情報登録!$B$41*(25-$H$2)-情報登録!$B$42*('STC計算（1～4ST)'!G25-'DATA（1～4ST）'!J25)-情報登録!$B$43*'STC計算（1～4ST)'!G25*(25-'STC計算（1～4ST)'!$H$2)</f>
        <v>404.71489881107493</v>
      </c>
      <c r="I25" s="5">
        <f t="shared" si="3"/>
        <v>562.98610832723148</v>
      </c>
      <c r="J25" s="15">
        <f>'DATA（1～4ST）'!N25+'DATA（1～4ST）'!$N$106*(1000/$K$1-1)+情報登録!$B$40*(25-$K$2)</f>
        <v>1.3876373507057549</v>
      </c>
      <c r="K25" s="15">
        <f>'DATA（1～4ST）'!O25+情報登録!$B$41*(25-$K$2)-情報登録!$B$42*('STC計算（1～4ST)'!J25-'DATA（1～4ST）'!N25)-情報登録!$B$43*'STC計算（1～4ST)'!J25*(25-'STC計算（1～4ST)'!$K$2)</f>
        <v>399.71658860477737</v>
      </c>
      <c r="L25" s="15">
        <f t="shared" si="2"/>
        <v>554.66166804467537</v>
      </c>
      <c r="M25">
        <f>'DATA（1～4ST）'!B25*'DATA（1～4ST）'!C25</f>
        <v>324.88000000000005</v>
      </c>
      <c r="N25">
        <f>'DATA（1～4ST）'!F25*'DATA（1～4ST）'!G25</f>
        <v>321.60000000000002</v>
      </c>
      <c r="O25">
        <f>'DATA（1～4ST）'!J25*'DATA（1～4ST）'!K25</f>
        <v>322.08000000000004</v>
      </c>
      <c r="P25">
        <f>'DATA（1～4ST）'!N25*'DATA（1～4ST）'!O25</f>
        <v>318.08000000000004</v>
      </c>
    </row>
    <row r="26" spans="1:16">
      <c r="A26" s="4">
        <f>'DATA（1～4ST）'!B26+'DATA（1～4ST）'!$B$106*(1000/$B$1-1)+情報登録!$B$40*(25-$B$2)</f>
        <v>1.4510684039087951</v>
      </c>
      <c r="B26" s="4">
        <f>'DATA（1～4ST）'!C26+情報登録!$B$41*(25-$B$2)-情報登録!$B$42*('STC計算（1～4ST)'!A26-'DATA（1～4ST）'!B26)-情報登録!$B$43*'STC計算（1～4ST)'!A26*(25-'STC計算（1～4ST)'!$B$2)</f>
        <v>407.71534881107493</v>
      </c>
      <c r="C26" s="4">
        <f t="shared" si="0"/>
        <v>591.62286044840414</v>
      </c>
      <c r="D26" s="12">
        <f>'DATA（1～4ST）'!F26+'DATA（1～4ST）'!$F$106*(1000/$E$1-1)+情報登録!$B$40*(25-$E$2)</f>
        <v>1.4653572204125953</v>
      </c>
      <c r="E26" s="12">
        <f>'DATA（1～4ST）'!G26+情報登録!$B$41*(25-$E$2)-情報登録!$B$42*('STC計算（1～4ST)'!D26-'DATA（1～4ST）'!F26)-情報登録!$B$43*'STC計算（1～4ST)'!D26*(25-'STC計算（1～4ST)'!$E$2)</f>
        <v>403.21331156894684</v>
      </c>
      <c r="F26" s="12">
        <f t="shared" si="1"/>
        <v>590.85153747402967</v>
      </c>
      <c r="G26" s="5">
        <f>'DATA（1～4ST）'!J26+'DATA（1～4ST）'!$J$106*(1000/$H$1-1)+情報登録!$B$40*(25-$H$2)</f>
        <v>1.4610684039087949</v>
      </c>
      <c r="H26" s="5">
        <f>'DATA（1～4ST）'!K26+情報登録!$B$41*(25-$H$2)-情報登録!$B$42*('STC計算（1～4ST)'!G26-'DATA（1～4ST）'!J26)-情報登録!$B$43*'STC計算（1～4ST)'!G26*(25-'STC計算（1～4ST)'!$H$2)</f>
        <v>404.11542381107489</v>
      </c>
      <c r="I26" s="5">
        <f t="shared" si="3"/>
        <v>590.44027726257343</v>
      </c>
      <c r="J26" s="15">
        <f>'DATA（1～4ST）'!N26+'DATA（1～4ST）'!$N$106*(1000/$K$1-1)+情報登録!$B$40*(25-$K$2)</f>
        <v>1.4576373507057547</v>
      </c>
      <c r="K26" s="15">
        <f>'DATA（1～4ST）'!O26+情報登録!$B$41*(25-$K$2)-情報登録!$B$42*('STC計算（1～4ST)'!J26-'DATA（1～4ST）'!N26)-情報登録!$B$43*'STC計算（1～4ST)'!J26*(25-'STC計算（1～4ST)'!$K$2)</f>
        <v>399.11711360477739</v>
      </c>
      <c r="L26" s="15">
        <f t="shared" si="2"/>
        <v>581.76801209619543</v>
      </c>
      <c r="M26">
        <f>'DATA（1～4ST）'!B26*'DATA（1～4ST）'!C26</f>
        <v>348.81600000000003</v>
      </c>
      <c r="N26">
        <f>'DATA（1～4ST）'!F26*'DATA（1～4ST）'!G26</f>
        <v>348.95699999999999</v>
      </c>
      <c r="O26">
        <f>'DATA（1～4ST）'!J26*'DATA（1～4ST）'!K26</f>
        <v>349.74</v>
      </c>
      <c r="P26">
        <f>'DATA（1～4ST）'!N26*'DATA（1～4ST）'!O26</f>
        <v>345.39</v>
      </c>
    </row>
    <row r="27" spans="1:16">
      <c r="A27" s="4">
        <f>'DATA（1～4ST）'!B27+'DATA（1～4ST）'!$B$106*(1000/$B$1-1)+情報登録!$B$40*(25-$B$2)</f>
        <v>1.5210684039087949</v>
      </c>
      <c r="B27" s="4">
        <f>'DATA（1～4ST）'!C27+情報登録!$B$41*(25-$B$2)-情報登録!$B$42*('STC計算（1～4ST)'!A27-'DATA（1～4ST）'!B27)-情報登録!$B$43*'STC計算（1～4ST)'!A27*(25-'STC計算（1～4ST)'!$B$2)</f>
        <v>407.11587381107489</v>
      </c>
      <c r="C27" s="4">
        <f t="shared" si="0"/>
        <v>619.25109238374603</v>
      </c>
      <c r="D27" s="12">
        <f>'DATA（1～4ST）'!F27+'DATA（1～4ST）'!$F$106*(1000/$E$1-1)+情報登録!$B$40*(25-$E$2)</f>
        <v>1.5253572204125954</v>
      </c>
      <c r="E27" s="12">
        <f>'DATA（1～4ST）'!G27+情報登録!$B$41*(25-$E$2)-情報登録!$B$42*('STC計算（1～4ST)'!D27-'DATA（1～4ST）'!F27)-情報登録!$B$43*'STC計算（1～4ST)'!D27*(25-'STC計算（1～4ST)'!$E$2)</f>
        <v>402.91376156894682</v>
      </c>
      <c r="F27" s="12">
        <f t="shared" si="1"/>
        <v>614.58741541279187</v>
      </c>
      <c r="G27" s="5">
        <f>'DATA（1～4ST）'!J27+'DATA（1～4ST）'!$J$106*(1000/$H$1-1)+情報登録!$B$40*(25-$H$2)</f>
        <v>1.531068403908795</v>
      </c>
      <c r="H27" s="5">
        <f>'DATA（1～4ST）'!K27+情報登録!$B$41*(25-$H$2)-情報登録!$B$42*('STC計算（1～4ST)'!G27-'DATA（1～4ST）'!J27)-情報登録!$B$43*'STC計算（1～4ST)'!G27*(25-'STC計算（1～4ST)'!$H$2)</f>
        <v>403.51594881107485</v>
      </c>
      <c r="I27" s="5">
        <f t="shared" si="3"/>
        <v>617.81051969791542</v>
      </c>
      <c r="J27" s="15">
        <f>'DATA（1～4ST）'!N27+'DATA（1～4ST）'!$N$106*(1000/$K$1-1)+情報登録!$B$40*(25-$K$2)</f>
        <v>1.5276373507057548</v>
      </c>
      <c r="K27" s="15">
        <f>'DATA（1～4ST）'!O27+情報登録!$B$41*(25-$K$2)-情報登録!$B$42*('STC計算（1～4ST)'!J27-'DATA（1～4ST）'!N27)-情報登録!$B$43*'STC計算（1～4ST)'!J27*(25-'STC計算（1～4ST)'!$K$2)</f>
        <v>398.51763860477735</v>
      </c>
      <c r="L27" s="15">
        <f t="shared" si="2"/>
        <v>608.79042964771554</v>
      </c>
      <c r="M27">
        <f>'DATA（1～4ST）'!B27*'DATA（1～4ST）'!C27</f>
        <v>376.65000000000003</v>
      </c>
      <c r="N27">
        <f>'DATA（1～4ST）'!F27*'DATA（1～4ST）'!G27</f>
        <v>372.74400000000003</v>
      </c>
      <c r="O27">
        <f>'DATA（1～4ST）'!J27*'DATA（1～4ST）'!K27</f>
        <v>377.31599999999997</v>
      </c>
      <c r="P27">
        <f>'DATA（1～4ST）'!N27*'DATA（1～4ST）'!O27</f>
        <v>372.61599999999999</v>
      </c>
    </row>
    <row r="28" spans="1:16">
      <c r="A28" s="4">
        <f>'DATA（1～4ST）'!B28+'DATA（1～4ST）'!$B$106*(1000/$B$1-1)+情報登録!$B$40*(25-$B$2)</f>
        <v>1.591068403908795</v>
      </c>
      <c r="B28" s="4">
        <f>'DATA（1～4ST）'!C28+情報登録!$B$41*(25-$B$2)-情報登録!$B$42*('STC計算（1～4ST)'!A28-'DATA（1～4ST）'!B28)-情報登録!$B$43*'STC計算（1～4ST)'!A28*(25-'STC計算（1～4ST)'!$B$2)</f>
        <v>406.51639881107485</v>
      </c>
      <c r="C28" s="4">
        <f t="shared" si="0"/>
        <v>646.79539781908807</v>
      </c>
      <c r="D28" s="12">
        <f>'DATA（1～4ST）'!F28+'DATA（1～4ST）'!$F$106*(1000/$E$1-1)+情報登録!$B$40*(25-$E$2)</f>
        <v>1.5953572204125952</v>
      </c>
      <c r="E28" s="12">
        <f>'DATA（1～4ST）'!G28+情報登録!$B$41*(25-$E$2)-情報登録!$B$42*('STC計算（1～4ST)'!D28-'DATA（1～4ST）'!F28)-情報登録!$B$43*'STC計算（1～4ST)'!D28*(25-'STC計算（1～4ST)'!$E$2)</f>
        <v>402.31428656894678</v>
      </c>
      <c r="F28" s="12">
        <f t="shared" si="1"/>
        <v>641.83500195291117</v>
      </c>
      <c r="G28" s="5">
        <f>'DATA（1～4ST）'!J28+'DATA（1～4ST）'!$J$106*(1000/$H$1-1)+情報登録!$B$40*(25-$H$2)</f>
        <v>1.601068403908795</v>
      </c>
      <c r="H28" s="5">
        <f>'DATA（1～4ST）'!K28+情報登録!$B$41*(25-$H$2)-情報登録!$B$42*('STC計算（1～4ST)'!G28-'DATA（1～4ST）'!J28)-情報登録!$B$43*'STC計算（1～4ST)'!G28*(25-'STC計算（1～4ST)'!$H$2)</f>
        <v>402.91647381107487</v>
      </c>
      <c r="I28" s="5">
        <f t="shared" si="3"/>
        <v>645.09683563325746</v>
      </c>
      <c r="J28" s="15">
        <f>'DATA（1～4ST）'!N28+'DATA（1～4ST）'!$N$106*(1000/$K$1-1)+情報登録!$B$40*(25-$K$2)</f>
        <v>1.5976373507057549</v>
      </c>
      <c r="K28" s="15">
        <f>'DATA（1～4ST）'!O28+情報登録!$B$41*(25-$K$2)-情報登録!$B$42*('STC計算（1～4ST)'!J28-'DATA（1～4ST）'!N28)-情報登録!$B$43*'STC計算（1～4ST)'!J28*(25-'STC計算（1～4ST)'!$K$2)</f>
        <v>397.61816360477735</v>
      </c>
      <c r="L28" s="15">
        <f t="shared" si="2"/>
        <v>635.24962949402391</v>
      </c>
      <c r="M28">
        <f>'DATA（1～4ST）'!B28*'DATA（1～4ST）'!C28</f>
        <v>404.4</v>
      </c>
      <c r="N28">
        <f>'DATA（1～4ST）'!F28*'DATA（1～4ST）'!G28</f>
        <v>400.2</v>
      </c>
      <c r="O28">
        <f>'DATA（1～4ST）'!J28*'DATA（1～4ST）'!K28</f>
        <v>404.80799999999999</v>
      </c>
      <c r="P28">
        <f>'DATA（1～4ST）'!N28*'DATA（1～4ST）'!O28</f>
        <v>399.45499999999998</v>
      </c>
    </row>
    <row r="29" spans="1:16">
      <c r="A29" s="4">
        <f>'DATA（1～4ST）'!B29+'DATA（1～4ST）'!$B$106*(1000/$B$1-1)+情報登録!$B$40*(25-$B$2)</f>
        <v>1.6610684039087951</v>
      </c>
      <c r="B29" s="4">
        <f>'DATA（1～4ST）'!C29+情報登録!$B$41*(25-$B$2)-情報登録!$B$42*('STC計算（1～4ST)'!A29-'DATA（1～4ST）'!B29)-情報登録!$B$43*'STC計算（1～4ST)'!A29*(25-'STC計算（1～4ST)'!$B$2)</f>
        <v>405.91692381107487</v>
      </c>
      <c r="C29" s="4">
        <f t="shared" si="0"/>
        <v>674.25577675443014</v>
      </c>
      <c r="D29" s="12">
        <f>'DATA（1～4ST）'!F29+'DATA（1～4ST）'!$F$106*(1000/$E$1-1)+情報登録!$B$40*(25-$E$2)</f>
        <v>1.6753572204125953</v>
      </c>
      <c r="E29" s="12">
        <f>'DATA（1～4ST）'!G29+情報登録!$B$41*(25-$E$2)-情報登録!$B$42*('STC計算（1～4ST)'!D29-'DATA（1～4ST）'!F29)-情報登録!$B$43*'STC計算（1～4ST)'!D29*(25-'STC計算（1～4ST)'!$E$2)</f>
        <v>401.71488656894684</v>
      </c>
      <c r="F29" s="12">
        <f t="shared" si="1"/>
        <v>673.01593576051175</v>
      </c>
      <c r="G29" s="5">
        <f>'DATA（1～4ST）'!J29+'DATA（1～4ST）'!$J$106*(1000/$H$1-1)+情報登録!$B$40*(25-$H$2)</f>
        <v>1.6710684039087951</v>
      </c>
      <c r="H29" s="5">
        <f>'DATA（1～4ST）'!K29+情報登録!$B$41*(25-$H$2)-情報登録!$B$42*('STC計算（1～4ST)'!G29-'DATA（1～4ST）'!J29)-情報登録!$B$43*'STC計算（1～4ST)'!G29*(25-'STC計算（1～4ST)'!$H$2)</f>
        <v>402.31699881107488</v>
      </c>
      <c r="I29" s="5">
        <f t="shared" si="3"/>
        <v>672.29922506859953</v>
      </c>
      <c r="J29" s="15">
        <f>'DATA（1～4ST）'!N29+'DATA（1～4ST）'!$N$106*(1000/$K$1-1)+情報登録!$B$40*(25-$K$2)</f>
        <v>1.6776373507057549</v>
      </c>
      <c r="K29" s="15">
        <f>'DATA（1～4ST）'!O29+情報登録!$B$41*(25-$K$2)-情報登録!$B$42*('STC計算（1～4ST)'!J29-'DATA（1～4ST）'!N29)-情報登録!$B$43*'STC計算（1～4ST)'!J29*(25-'STC計算（1～4ST)'!$K$2)</f>
        <v>397.01876360477735</v>
      </c>
      <c r="L29" s="15">
        <f t="shared" si="2"/>
        <v>666.05350675439308</v>
      </c>
      <c r="M29">
        <f>'DATA（1～4ST）'!B29*'DATA（1～4ST）'!C29</f>
        <v>432.06600000000003</v>
      </c>
      <c r="N29">
        <f>'DATA（1～4ST）'!F29*'DATA（1～4ST）'!G29</f>
        <v>431.56800000000004</v>
      </c>
      <c r="O29">
        <f>'DATA（1～4ST）'!J29*'DATA（1～4ST）'!K29</f>
        <v>432.21600000000001</v>
      </c>
      <c r="P29">
        <f>'DATA（1～4ST）'!N29*'DATA（1～4ST）'!O29</f>
        <v>430.44100000000003</v>
      </c>
    </row>
    <row r="30" spans="1:16">
      <c r="A30" s="4">
        <f>'DATA（1～4ST）'!B30+'DATA（1～4ST）'!$B$106*(1000/$B$1-1)+情報登録!$B$40*(25-$B$2)</f>
        <v>1.7410684039087949</v>
      </c>
      <c r="B30" s="4">
        <f>'DATA（1～4ST）'!C30+情報登録!$B$41*(25-$B$2)-情報登録!$B$42*('STC計算（1～4ST)'!A30-'DATA（1～4ST）'!B30)-情報登録!$B$43*'STC計算（1～4ST)'!A30*(25-'STC計算（1～4ST)'!$B$2)</f>
        <v>405.31752381107486</v>
      </c>
      <c r="C30" s="4">
        <f t="shared" si="0"/>
        <v>705.68553425801304</v>
      </c>
      <c r="D30" s="12">
        <f>'DATA（1～4ST）'!F30+'DATA（1～4ST）'!$F$106*(1000/$E$1-1)+情報登録!$B$40*(25-$E$2)</f>
        <v>1.7453572204125951</v>
      </c>
      <c r="E30" s="12">
        <f>'DATA（1～4ST）'!G30+情報登録!$B$41*(25-$E$2)-情報登録!$B$42*('STC計算（1～4ST)'!D30-'DATA（1～4ST）'!F30)-情報登録!$B$43*'STC計算（1～4ST)'!D30*(25-'STC計算（1～4ST)'!$E$2)</f>
        <v>400.91541156894681</v>
      </c>
      <c r="F30" s="12">
        <f t="shared" si="1"/>
        <v>699.74060835654859</v>
      </c>
      <c r="G30" s="5">
        <f>'DATA（1～4ST）'!J30+'DATA（1～4ST）'!$J$106*(1000/$H$1-1)+情報登録!$B$40*(25-$H$2)</f>
        <v>1.7510684039087949</v>
      </c>
      <c r="H30" s="5">
        <f>'DATA（1～4ST）'!K30+情報登録!$B$41*(25-$H$2)-情報登録!$B$42*('STC計算（1～4ST)'!G30-'DATA（1～4ST）'!J30)-情報登録!$B$43*'STC計算（1～4ST)'!G30*(25-'STC計算（1～4ST)'!$H$2)</f>
        <v>401.71759881107488</v>
      </c>
      <c r="I30" s="5">
        <f t="shared" si="3"/>
        <v>703.43499457218252</v>
      </c>
      <c r="J30" s="15">
        <f>'DATA（1～4ST）'!N30+'DATA（1～4ST）'!$N$106*(1000/$K$1-1)+情報登録!$B$40*(25-$K$2)</f>
        <v>1.7476373507057548</v>
      </c>
      <c r="K30" s="15">
        <f>'DATA（1～4ST）'!O30+情報登録!$B$41*(25-$K$2)-情報登録!$B$42*('STC計算（1～4ST)'!J30-'DATA（1～4ST）'!N30)-情報登録!$B$43*'STC計算（1～4ST)'!J30*(25-'STC計算（1～4ST)'!$K$2)</f>
        <v>396.11928860477735</v>
      </c>
      <c r="L30" s="15">
        <f t="shared" si="2"/>
        <v>692.27286410070133</v>
      </c>
      <c r="M30">
        <f>'DATA（1～4ST）'!B30*'DATA（1～4ST）'!C30</f>
        <v>463.67999999999995</v>
      </c>
      <c r="N30">
        <f>'DATA（1～4ST）'!F30*'DATA（1～4ST）'!G30</f>
        <v>458.62</v>
      </c>
      <c r="O30">
        <f>'DATA（1～4ST）'!J30*'DATA（1～4ST）'!K30</f>
        <v>463.536</v>
      </c>
      <c r="P30">
        <f>'DATA（1～4ST）'!N30*'DATA（1～4ST）'!O30</f>
        <v>457.03999999999996</v>
      </c>
    </row>
    <row r="31" spans="1:16">
      <c r="A31" s="4">
        <f>'DATA（1～4ST）'!B31+'DATA（1～4ST）'!$B$106*(1000/$B$1-1)+情報登録!$B$40*(25-$B$2)</f>
        <v>1.821068403908795</v>
      </c>
      <c r="B31" s="4">
        <f>'DATA（1～4ST）'!C31+情報登録!$B$41*(25-$B$2)-情報登録!$B$42*('STC計算（1～4ST)'!A31-'DATA（1～4ST）'!B31)-情報登録!$B$43*'STC計算（1～4ST)'!A31*(25-'STC計算（1～4ST)'!$B$2)</f>
        <v>404.71812381107492</v>
      </c>
      <c r="C31" s="4">
        <f t="shared" si="0"/>
        <v>737.01938776159625</v>
      </c>
      <c r="D31" s="12">
        <f>'DATA（1～4ST）'!F31+'DATA（1～4ST）'!$F$106*(1000/$E$1-1)+情報登録!$B$40*(25-$E$2)</f>
        <v>1.8253572204125952</v>
      </c>
      <c r="E31" s="12">
        <f>'DATA（1～4ST）'!G31+情報登録!$B$41*(25-$E$2)-情報登録!$B$42*('STC計算（1～4ST)'!D31-'DATA（1～4ST）'!F31)-情報登録!$B$43*'STC計算（1～4ST)'!D31*(25-'STC計算（1～4ST)'!$E$2)</f>
        <v>400.31601156894681</v>
      </c>
      <c r="F31" s="12">
        <f t="shared" si="1"/>
        <v>730.71972216414906</v>
      </c>
      <c r="G31" s="5">
        <f>'DATA（1～4ST）'!J31+'DATA（1～4ST）'!$J$106*(1000/$H$1-1)+情報登録!$B$40*(25-$H$2)</f>
        <v>1.831068403908795</v>
      </c>
      <c r="H31" s="5">
        <f>'DATA（1～4ST）'!K31+情報登録!$B$41*(25-$H$2)-情報登録!$B$42*('STC計算（1～4ST)'!G31-'DATA（1～4ST）'!J31)-情報登録!$B$43*'STC計算（1～4ST)'!G31*(25-'STC計算（1～4ST)'!$H$2)</f>
        <v>401.2181988110749</v>
      </c>
      <c r="I31" s="5">
        <f t="shared" si="3"/>
        <v>734.65796691615651</v>
      </c>
      <c r="J31" s="15">
        <f>'DATA（1～4ST）'!N31+'DATA（1～4ST）'!$N$106*(1000/$K$1-1)+情報登録!$B$40*(25-$K$2)</f>
        <v>1.8276373507057548</v>
      </c>
      <c r="K31" s="15">
        <f>'DATA（1～4ST）'!O31+情報登録!$B$41*(25-$K$2)-情報登録!$B$42*('STC計算（1～4ST)'!J31-'DATA（1～4ST）'!N31)-情報登録!$B$43*'STC計算（1～4ST)'!J31*(25-'STC計算（1～4ST)'!$K$2)</f>
        <v>395.31988860477736</v>
      </c>
      <c r="L31" s="15">
        <f t="shared" si="2"/>
        <v>722.50139389092942</v>
      </c>
      <c r="M31">
        <f>'DATA（1～4ST）'!B31*'DATA（1～4ST）'!C31</f>
        <v>495.19800000000004</v>
      </c>
      <c r="N31">
        <f>'DATA（1～4ST）'!F31*'DATA（1～4ST）'!G31</f>
        <v>489.786</v>
      </c>
      <c r="O31">
        <f>'DATA（1～4ST）'!J31*'DATA（1～4ST）'!K31</f>
        <v>494.88400000000001</v>
      </c>
      <c r="P31">
        <f>'DATA（1～4ST）'!N31*'DATA（1～4ST）'!O31</f>
        <v>487.56799999999998</v>
      </c>
    </row>
    <row r="32" spans="1:16">
      <c r="A32" s="4">
        <f>'DATA（1～4ST）'!B32+'DATA（1～4ST）'!$B$106*(1000/$B$1-1)+情報登録!$B$40*(25-$B$2)</f>
        <v>1.9010684039087951</v>
      </c>
      <c r="B32" s="4">
        <f>'DATA（1～4ST）'!C32+情報登録!$B$41*(25-$B$2)-情報登録!$B$42*('STC計算（1～4ST)'!A32-'DATA（1～4ST）'!B32)-情報登録!$B$43*'STC計算（1～4ST)'!A32*(25-'STC計算（1～4ST)'!$B$2)</f>
        <v>403.81872381107485</v>
      </c>
      <c r="C32" s="4">
        <f t="shared" si="0"/>
        <v>767.68701674400654</v>
      </c>
      <c r="D32" s="12">
        <f>'DATA（1～4ST）'!F32+'DATA（1～4ST）'!$F$106*(1000/$E$1-1)+情報登録!$B$40*(25-$E$2)</f>
        <v>1.9053572204125953</v>
      </c>
      <c r="E32" s="12">
        <f>'DATA（1～4ST）'!G32+情報登録!$B$41*(25-$E$2)-情報登録!$B$42*('STC計算（1～4ST)'!D32-'DATA（1～4ST）'!F32)-情報登録!$B$43*'STC計算（1～4ST)'!D32*(25-'STC計算（1～4ST)'!$E$2)</f>
        <v>399.7166115689468</v>
      </c>
      <c r="F32" s="12">
        <f t="shared" si="1"/>
        <v>761.60293197174951</v>
      </c>
      <c r="G32" s="5">
        <f>'DATA（1～4ST）'!J32+'DATA（1～4ST）'!$J$106*(1000/$H$1-1)+情報登録!$B$40*(25-$H$2)</f>
        <v>1.9010684039087951</v>
      </c>
      <c r="H32" s="5">
        <f>'DATA（1～4ST）'!K32+情報登録!$B$41*(25-$H$2)-情報登録!$B$42*('STC計算（1～4ST)'!G32-'DATA（1～4ST）'!J32)-情報登録!$B$43*'STC計算（1～4ST)'!G32*(25-'STC計算（1～4ST)'!$H$2)</f>
        <v>400.31872381107485</v>
      </c>
      <c r="I32" s="5">
        <f t="shared" si="3"/>
        <v>761.03327733032586</v>
      </c>
      <c r="J32" s="15">
        <f>'DATA（1～4ST）'!N32+'DATA（1～4ST）'!$N$106*(1000/$K$1-1)+情報登録!$B$40*(25-$K$2)</f>
        <v>1.9076373507057549</v>
      </c>
      <c r="K32" s="15">
        <f>'DATA（1～4ST）'!O32+情報登録!$B$41*(25-$K$2)-情報登録!$B$42*('STC計算（1～4ST)'!J32-'DATA（1～4ST）'!N32)-情報登録!$B$43*'STC計算（1～4ST)'!J32*(25-'STC計算（1～4ST)'!$K$2)</f>
        <v>394.4204886047774</v>
      </c>
      <c r="L32" s="15">
        <f t="shared" si="2"/>
        <v>752.41125594608695</v>
      </c>
      <c r="M32">
        <f>'DATA（1～4ST）'!B32*'DATA（1～4ST）'!C32</f>
        <v>526.22699999999998</v>
      </c>
      <c r="N32">
        <f>'DATA（1～4ST）'!F32*'DATA（1～4ST）'!G32</f>
        <v>520.85599999999999</v>
      </c>
      <c r="O32">
        <f>'DATA（1～4ST）'!J32*'DATA（1～4ST）'!K32</f>
        <v>521.64200000000005</v>
      </c>
      <c r="P32">
        <f>'DATA（1～4ST）'!N32*'DATA（1～4ST）'!O32</f>
        <v>517.83600000000001</v>
      </c>
    </row>
    <row r="33" spans="1:16">
      <c r="A33" s="4">
        <f>'DATA（1～4ST）'!B33+'DATA（1～4ST）'!$B$106*(1000/$B$1-1)+情報登録!$B$40*(25-$B$2)</f>
        <v>1.9810684039087949</v>
      </c>
      <c r="B33" s="4">
        <f>'DATA（1～4ST）'!C33+情報登録!$B$41*(25-$B$2)-情報登録!$B$42*('STC計算（1～4ST)'!A33-'DATA（1～4ST）'!B33)-情報登録!$B$43*'STC計算（1～4ST)'!A33*(25-'STC計算（1～4ST)'!$B$2)</f>
        <v>403.2193238110749</v>
      </c>
      <c r="C33" s="4">
        <f t="shared" si="0"/>
        <v>798.80506224758972</v>
      </c>
      <c r="D33" s="12">
        <f>'DATA（1～4ST）'!F33+'DATA（1～4ST）'!$F$106*(1000/$E$1-1)+情報登録!$B$40*(25-$E$2)</f>
        <v>1.9853572204125953</v>
      </c>
      <c r="E33" s="12">
        <f>'DATA（1～4ST）'!G33+情報登録!$B$41*(25-$E$2)-情報登録!$B$42*('STC計算（1～4ST)'!D33-'DATA（1～4ST）'!F33)-情報登録!$B$43*'STC計算（1～4ST)'!D33*(25-'STC計算（1～4ST)'!$E$2)</f>
        <v>399.1172115689468</v>
      </c>
      <c r="F33" s="12">
        <f t="shared" si="1"/>
        <v>792.39023777934995</v>
      </c>
      <c r="G33" s="5">
        <f>'DATA（1～4ST）'!J33+'DATA（1～4ST）'!$J$106*(1000/$H$1-1)+情報登録!$B$40*(25-$H$2)</f>
        <v>1.9810684039087949</v>
      </c>
      <c r="H33" s="5">
        <f>'DATA（1～4ST）'!K33+情報登録!$B$41*(25-$H$2)-情報登録!$B$42*('STC計算（1～4ST)'!G33-'DATA（1～4ST）'!J33)-情報登録!$B$43*'STC計算（1～4ST)'!G33*(25-'STC計算（1～4ST)'!$H$2)</f>
        <v>400.01932381107486</v>
      </c>
      <c r="I33" s="5">
        <f t="shared" si="3"/>
        <v>792.46564335508151</v>
      </c>
      <c r="J33" s="15">
        <f>'DATA（1～4ST）'!N33+'DATA（1～4ST）'!$N$106*(1000/$K$1-1)+情報登録!$B$40*(25-$K$2)</f>
        <v>1.9876373507057545</v>
      </c>
      <c r="K33" s="15">
        <f>'DATA（1～4ST）'!O33+情報登録!$B$41*(25-$K$2)-情報登録!$B$42*('STC計算（1～4ST)'!J33-'DATA（1～4ST）'!N33)-情報登録!$B$43*'STC計算（1～4ST)'!J33*(25-'STC計算（1～4ST)'!$K$2)</f>
        <v>393.52108860477733</v>
      </c>
      <c r="L33" s="15">
        <f t="shared" si="2"/>
        <v>782.17721400124412</v>
      </c>
      <c r="M33">
        <f>'DATA（1～4ST）'!B33*'DATA（1～4ST）'!C33</f>
        <v>557.529</v>
      </c>
      <c r="N33">
        <f>'DATA（1～4ST）'!F33*'DATA（1～4ST）'!G33</f>
        <v>551.82999999999993</v>
      </c>
      <c r="O33">
        <f>'DATA（1～4ST）'!J33*'DATA（1～4ST）'!K33</f>
        <v>553.0809999999999</v>
      </c>
      <c r="P33">
        <f>'DATA（1～4ST）'!N33*'DATA（1～4ST）'!O33</f>
        <v>547.95999999999992</v>
      </c>
    </row>
    <row r="34" spans="1:16">
      <c r="A34" s="4">
        <f>'DATA（1～4ST）'!B34+'DATA（1～4ST）'!$B$106*(1000/$B$1-1)+情報登録!$B$40*(25-$B$2)</f>
        <v>2.061068403908795</v>
      </c>
      <c r="B34" s="4">
        <f>'DATA（1～4ST）'!C34+情報登録!$B$41*(25-$B$2)-情報登録!$B$42*('STC計算（1～4ST)'!A34-'DATA（1～4ST）'!B34)-情報登録!$B$43*'STC計算（1～4ST)'!A34*(25-'STC計算（1～4ST)'!$B$2)</f>
        <v>402.31992381107489</v>
      </c>
      <c r="C34" s="4">
        <f t="shared" si="0"/>
        <v>829.20888323000008</v>
      </c>
      <c r="D34" s="12">
        <f>'DATA（1～4ST）'!F34+'DATA（1～4ST）'!$F$106*(1000/$E$1-1)+情報登録!$B$40*(25-$E$2)</f>
        <v>2.0653572204125954</v>
      </c>
      <c r="E34" s="12">
        <f>'DATA（1～4ST）'!G34+情報登録!$B$41*(25-$E$2)-情報登録!$B$42*('STC計算（1～4ST)'!D34-'DATA（1～4ST）'!F34)-情報登録!$B$43*'STC計算（1～4ST)'!D34*(25-'STC計算（1～4ST)'!$E$2)</f>
        <v>398.5178115689468</v>
      </c>
      <c r="F34" s="12">
        <f t="shared" si="1"/>
        <v>823.08163958695036</v>
      </c>
      <c r="G34" s="5">
        <f>'DATA（1～4ST）'!J34+'DATA（1～4ST）'!$J$106*(1000/$H$1-1)+情報登録!$B$40*(25-$H$2)</f>
        <v>2.0710684039087948</v>
      </c>
      <c r="H34" s="5">
        <f>'DATA（1～4ST）'!K34+情報登録!$B$41*(25-$H$2)-情報登録!$B$42*('STC計算（1～4ST)'!G34-'DATA（1～4ST）'!J34)-情報登録!$B$43*'STC計算（1～4ST)'!G34*(25-'STC計算（1～4ST)'!$H$2)</f>
        <v>399.11999881107488</v>
      </c>
      <c r="I34" s="5">
        <f t="shared" si="3"/>
        <v>826.60481890573294</v>
      </c>
      <c r="J34" s="15">
        <f>'DATA（1～4ST）'!N34+'DATA（1～4ST）'!$N$106*(1000/$K$1-1)+情報登録!$B$40*(25-$K$2)</f>
        <v>2.0676373507057546</v>
      </c>
      <c r="K34" s="15">
        <f>'DATA（1～4ST）'!O34+情報登録!$B$41*(25-$K$2)-情報登録!$B$42*('STC計算（1～4ST)'!J34-'DATA（1～4ST）'!N34)-情報登録!$B$43*'STC計算（1～4ST)'!J34*(25-'STC計算（1～4ST)'!$K$2)</f>
        <v>392.32168860477736</v>
      </c>
      <c r="L34" s="15">
        <f t="shared" si="2"/>
        <v>811.17897685118987</v>
      </c>
      <c r="M34">
        <f>'DATA（1～4ST）'!B34*'DATA（1～4ST）'!C34</f>
        <v>588.29399999999998</v>
      </c>
      <c r="N34">
        <f>'DATA（1～4ST）'!F34*'DATA（1～4ST）'!G34</f>
        <v>582.70799999999997</v>
      </c>
      <c r="O34">
        <f>'DATA（1～4ST）'!J34*'DATA（1～4ST）'!K34</f>
        <v>587.55999999999995</v>
      </c>
      <c r="P34">
        <f>'DATA（1～4ST）'!N34*'DATA（1～4ST）'!O34</f>
        <v>577.49599999999998</v>
      </c>
    </row>
    <row r="35" spans="1:16">
      <c r="A35" s="4">
        <f>'DATA（1～4ST）'!B35+'DATA（1～4ST）'!$B$106*(1000/$B$1-1)+情報登録!$B$40*(25-$B$2)</f>
        <v>2.1510684039087948</v>
      </c>
      <c r="B35" s="4">
        <f>'DATA（1～4ST）'!C35+情報登録!$B$41*(25-$B$2)-情報登録!$B$42*('STC計算（1～4ST)'!A35-'DATA（1～4ST）'!B35)-情報登録!$B$43*'STC計算（1～4ST)'!A35*(25-'STC計算（1～4ST)'!$B$2)</f>
        <v>401.72059881107492</v>
      </c>
      <c r="C35" s="4">
        <f t="shared" si="0"/>
        <v>864.12848730182418</v>
      </c>
      <c r="D35" s="12">
        <f>'DATA（1～4ST）'!F35+'DATA（1～4ST）'!$F$106*(1000/$E$1-1)+情報登録!$B$40*(25-$E$2)</f>
        <v>2.1553572204125953</v>
      </c>
      <c r="E35" s="12">
        <f>'DATA（1～4ST）'!G35+情報登録!$B$41*(25-$E$2)-情報登録!$B$42*('STC計算（1～4ST)'!D35-'DATA（1～4ST）'!F35)-情報登録!$B$43*'STC計算（1～4ST)'!D35*(25-'STC計算（1～4ST)'!$E$2)</f>
        <v>397.61848656894682</v>
      </c>
      <c r="F35" s="12">
        <f t="shared" si="1"/>
        <v>857.00987599590803</v>
      </c>
      <c r="G35" s="5">
        <f>'DATA（1～4ST）'!J35+'DATA（1～4ST）'!$J$106*(1000/$H$1-1)+情報登録!$B$40*(25-$H$2)</f>
        <v>2.1610684039087951</v>
      </c>
      <c r="H35" s="5">
        <f>'DATA（1～4ST）'!K35+情報登録!$B$41*(25-$H$2)-情報登録!$B$42*('STC計算（1～4ST)'!G35-'DATA（1～4ST）'!J35)-情報登録!$B$43*'STC計算（1～4ST)'!G35*(25-'STC計算（1～4ST)'!$H$2)</f>
        <v>398.2206738110749</v>
      </c>
      <c r="I35" s="5">
        <f t="shared" si="3"/>
        <v>860.58211595638454</v>
      </c>
      <c r="J35" s="15">
        <f>'DATA（1～4ST）'!N35+'DATA（1～4ST）'!$N$106*(1000/$K$1-1)+情報登録!$B$40*(25-$K$2)</f>
        <v>2.1576373507057549</v>
      </c>
      <c r="K35" s="15">
        <f>'DATA（1～4ST）'!O35+情報登録!$B$41*(25-$K$2)-情報登録!$B$42*('STC計算（1～4ST)'!J35-'DATA（1～4ST）'!N35)-情報登録!$B$43*'STC計算（1～4ST)'!J35*(25-'STC計算（1～4ST)'!$K$2)</f>
        <v>391.42236360477739</v>
      </c>
      <c r="L35" s="15">
        <f t="shared" si="2"/>
        <v>844.54751161519664</v>
      </c>
      <c r="M35">
        <f>'DATA（1～4ST）'!B35*'DATA（1～4ST）'!C35</f>
        <v>623.37600000000009</v>
      </c>
      <c r="N35">
        <f>'DATA（1～4ST）'!F35*'DATA（1～4ST）'!G35</f>
        <v>616.98</v>
      </c>
      <c r="O35">
        <f>'DATA（1～4ST）'!J35*'DATA（1～4ST）'!K35</f>
        <v>621.87700000000007</v>
      </c>
      <c r="P35">
        <f>'DATA（1～4ST）'!N35*'DATA（1～4ST）'!O35</f>
        <v>611.20100000000002</v>
      </c>
    </row>
    <row r="36" spans="1:16">
      <c r="A36" s="4">
        <f>'DATA（1～4ST）'!B36+'DATA（1～4ST）'!$B$106*(1000/$B$1-1)+情報登録!$B$40*(25-$B$2)</f>
        <v>2.2310684039087949</v>
      </c>
      <c r="B36" s="4">
        <f>'DATA（1～4ST）'!C36+情報登録!$B$41*(25-$B$2)-情報登録!$B$42*('STC計算（1～4ST)'!A36-'DATA（1～4ST）'!B36)-情報登録!$B$43*'STC計算（1～4ST)'!A36*(25-'STC計算（1～4ST)'!$B$2)</f>
        <v>401.22119881107488</v>
      </c>
      <c r="C36" s="4">
        <f t="shared" si="0"/>
        <v>895.15193964579817</v>
      </c>
      <c r="D36" s="12">
        <f>'DATA（1～4ST）'!F36+'DATA（1～4ST）'!$F$106*(1000/$E$1-1)+情報登録!$B$40*(25-$E$2)</f>
        <v>2.2353572204125953</v>
      </c>
      <c r="E36" s="12">
        <f>'DATA（1～4ST）'!G36+情報登録!$B$41*(25-$E$2)-情報登録!$B$42*('STC計算（1～4ST)'!D36-'DATA（1～4ST）'!F36)-情報登録!$B$43*'STC計算（1～4ST)'!D36*(25-'STC計算（1～4ST)'!$E$2)</f>
        <v>397.01908656894676</v>
      </c>
      <c r="F36" s="12">
        <f t="shared" si="1"/>
        <v>887.47948180350841</v>
      </c>
      <c r="G36" s="5">
        <f>'DATA（1～4ST）'!J36+'DATA（1～4ST）'!$J$106*(1000/$H$1-1)+情報登録!$B$40*(25-$H$2)</f>
        <v>2.2410684039087947</v>
      </c>
      <c r="H36" s="5">
        <f>'DATA（1～4ST）'!K36+情報登録!$B$41*(25-$H$2)-情報登録!$B$42*('STC計算（1～4ST)'!G36-'DATA（1～4ST）'!J36)-情報登録!$B$43*'STC計算（1～4ST)'!G36*(25-'STC計算（1～4ST)'!$H$2)</f>
        <v>397.6212738110749</v>
      </c>
      <c r="I36" s="5">
        <f t="shared" si="3"/>
        <v>891.09647345996746</v>
      </c>
      <c r="J36" s="15">
        <f>'DATA（1～4ST）'!N36+'DATA（1～4ST）'!$N$106*(1000/$K$1-1)+情報登録!$B$40*(25-$K$2)</f>
        <v>2.2376373507057545</v>
      </c>
      <c r="K36" s="15">
        <f>'DATA（1～4ST）'!O36+情報登録!$B$41*(25-$K$2)-情報登録!$B$42*('STC計算（1～4ST)'!J36-'DATA（1～4ST）'!N36)-情報登録!$B$43*'STC計算（1～4ST)'!J36*(25-'STC計算（1～4ST)'!$K$2)</f>
        <v>390.52296360477737</v>
      </c>
      <c r="L36" s="15">
        <f t="shared" si="2"/>
        <v>873.84876967035382</v>
      </c>
      <c r="M36">
        <f>'DATA（1～4ST）'!B36*'DATA（1～4ST）'!C36</f>
        <v>654.524</v>
      </c>
      <c r="N36">
        <f>'DATA（1～4ST）'!F36*'DATA（1～4ST）'!G36</f>
        <v>647.63599999999997</v>
      </c>
      <c r="O36">
        <f>'DATA（1～4ST）'!J36*'DATA（1～4ST）'!K36</f>
        <v>652.57499999999993</v>
      </c>
      <c r="P36">
        <f>'DATA（1～4ST）'!N36*'DATA（1～4ST）'!O36</f>
        <v>640.8599999999999</v>
      </c>
    </row>
    <row r="37" spans="1:16">
      <c r="A37" s="4">
        <f>'DATA（1～4ST）'!B37+'DATA（1～4ST）'!$B$106*(1000/$B$1-1)+情報登録!$B$40*(25-$B$2)</f>
        <v>2.3210684039087948</v>
      </c>
      <c r="B37" s="4">
        <f>'DATA（1～4ST）'!C37+情報登録!$B$41*(25-$B$2)-情報登録!$B$42*('STC計算（1～4ST)'!A37-'DATA（1～4ST）'!B37)-情報登録!$B$43*'STC計算（1～4ST)'!A37*(25-'STC計算（1～4ST)'!$B$2)</f>
        <v>400.32187381107485</v>
      </c>
      <c r="C37" s="4">
        <f t="shared" si="0"/>
        <v>929.17445269644941</v>
      </c>
      <c r="D37" s="12">
        <f>'DATA（1～4ST）'!F37+'DATA（1～4ST）'!$F$106*(1000/$E$1-1)+情報登録!$B$40*(25-$E$2)</f>
        <v>2.3253572204125952</v>
      </c>
      <c r="E37" s="12">
        <f>'DATA（1～4ST）'!G37+情報登録!$B$41*(25-$E$2)-情報登録!$B$42*('STC計算（1～4ST)'!D37-'DATA（1～4ST）'!F37)-情報登録!$B$43*'STC計算（1～4ST)'!D37*(25-'STC計算（1～4ST)'!$E$2)</f>
        <v>396.11976156894679</v>
      </c>
      <c r="F37" s="12">
        <f t="shared" si="1"/>
        <v>921.119947712466</v>
      </c>
      <c r="G37" s="5">
        <f>'DATA（1～4ST）'!J37+'DATA（1～4ST）'!$J$106*(1000/$H$1-1)+情報登録!$B$40*(25-$H$2)</f>
        <v>2.331068403908795</v>
      </c>
      <c r="H37" s="5">
        <f>'DATA（1～4ST）'!K37+情報登録!$B$41*(25-$H$2)-情報登録!$B$42*('STC計算（1～4ST)'!G37-'DATA（1～4ST）'!J37)-情報登録!$B$43*'STC計算（1～4ST)'!G37*(25-'STC計算（1～4ST)'!$H$2)</f>
        <v>396.72194881107492</v>
      </c>
      <c r="I37" s="5">
        <f t="shared" si="3"/>
        <v>924.78600001061909</v>
      </c>
      <c r="J37" s="15">
        <f>'DATA（1～4ST）'!N37+'DATA（1～4ST）'!$N$106*(1000/$K$1-1)+情報登録!$B$40*(25-$K$2)</f>
        <v>2.3276373507057548</v>
      </c>
      <c r="K37" s="15">
        <f>'DATA（1～4ST）'!O37+情報登録!$B$41*(25-$K$2)-情報登録!$B$42*('STC計算（1～4ST)'!J37-'DATA（1～4ST）'!N37)-情報登録!$B$43*'STC計算（1～4ST)'!J37*(25-'STC計算（1～4ST)'!$K$2)</f>
        <v>389.6236386047774</v>
      </c>
      <c r="L37" s="15">
        <f t="shared" si="2"/>
        <v>906.90253393436058</v>
      </c>
      <c r="M37">
        <f>'DATA（1～4ST）'!B37*'DATA（1～4ST）'!C37</f>
        <v>688.88599999999997</v>
      </c>
      <c r="N37">
        <f>'DATA（1～4ST）'!F37*'DATA（1～4ST）'!G37</f>
        <v>681.62</v>
      </c>
      <c r="O37">
        <f>'DATA（1～4ST）'!J37*'DATA（1～4ST）'!K37</f>
        <v>686.60400000000004</v>
      </c>
      <c r="P37">
        <f>'DATA（1～4ST）'!N37*'DATA（1～4ST）'!O37</f>
        <v>674.25</v>
      </c>
    </row>
    <row r="38" spans="1:16">
      <c r="A38" s="4">
        <f>'DATA（1～4ST）'!B38+'DATA（1～4ST）'!$B$106*(1000/$B$1-1)+情報登録!$B$40*(25-$B$2)</f>
        <v>2.4110684039087951</v>
      </c>
      <c r="B38" s="4">
        <f>'DATA（1～4ST）'!C38+情報登録!$B$41*(25-$B$2)-情報登録!$B$42*('STC計算（1～4ST)'!A38-'DATA（1～4ST）'!B38)-情報登録!$B$43*'STC計算（1～4ST)'!A38*(25-'STC計算（1～4ST)'!$B$2)</f>
        <v>399.42254881107488</v>
      </c>
      <c r="C38" s="4">
        <f t="shared" si="0"/>
        <v>963.03508724710105</v>
      </c>
      <c r="D38" s="12">
        <f>'DATA（1～4ST）'!F38+'DATA（1～4ST）'!$F$106*(1000/$E$1-1)+情報登録!$B$40*(25-$E$2)</f>
        <v>2.4253572204125953</v>
      </c>
      <c r="E38" s="12">
        <f>'DATA（1～4ST）'!G38+情報登録!$B$41*(25-$E$2)-情報登録!$B$42*('STC計算（1～4ST)'!D38-'DATA（1～4ST）'!F38)-情報登録!$B$43*'STC計算（1～4ST)'!D38*(25-'STC計算（1～4ST)'!$E$2)</f>
        <v>395.32051156894676</v>
      </c>
      <c r="F38" s="12">
        <f t="shared" si="1"/>
        <v>958.79345711094595</v>
      </c>
      <c r="G38" s="5">
        <f>'DATA（1～4ST）'!J38+'DATA（1～4ST）'!$J$106*(1000/$H$1-1)+情報登録!$B$40*(25-$H$2)</f>
        <v>2.4210684039087953</v>
      </c>
      <c r="H38" s="5">
        <f>'DATA（1～4ST）'!K38+情報登録!$B$41*(25-$H$2)-情報登録!$B$42*('STC計算（1～4ST)'!G38-'DATA（1～4ST）'!J38)-情報登録!$B$43*'STC計算（1～4ST)'!G38*(25-'STC計算（1～4ST)'!$H$2)</f>
        <v>395.82262381107489</v>
      </c>
      <c r="I38" s="5">
        <f t="shared" si="3"/>
        <v>958.31364806127056</v>
      </c>
      <c r="J38" s="15">
        <f>'DATA（1～4ST）'!N38+'DATA（1～4ST）'!$N$106*(1000/$K$1-1)+情報登録!$B$40*(25-$K$2)</f>
        <v>2.4176373507057551</v>
      </c>
      <c r="K38" s="15">
        <f>'DATA（1～4ST）'!O38+情報登録!$B$41*(25-$K$2)-情報登録!$B$42*('STC計算（1～4ST)'!J38-'DATA（1～4ST）'!N38)-情報登録!$B$43*'STC計算（1～4ST)'!J38*(25-'STC計算（1～4ST)'!$K$2)</f>
        <v>388.52431360477738</v>
      </c>
      <c r="L38" s="15">
        <f t="shared" si="2"/>
        <v>939.31089222822595</v>
      </c>
      <c r="M38">
        <f>'DATA（1～4ST）'!B38*'DATA（1～4ST）'!C38</f>
        <v>723.08600000000001</v>
      </c>
      <c r="N38">
        <f>'DATA（1～4ST）'!F38*'DATA（1～4ST）'!G38</f>
        <v>719.55600000000004</v>
      </c>
      <c r="O38">
        <f>'DATA（1～4ST）'!J38*'DATA（1～4ST）'!K38</f>
        <v>720.471</v>
      </c>
      <c r="P38">
        <f>'DATA（1～4ST）'!N38*'DATA（1～4ST）'!O38</f>
        <v>707.11199999999997</v>
      </c>
    </row>
    <row r="39" spans="1:16">
      <c r="A39" s="4">
        <f>'DATA（1～4ST）'!B39+'DATA（1～4ST）'!$B$106*(1000/$B$1-1)+情報登録!$B$40*(25-$B$2)</f>
        <v>2.5010684039087949</v>
      </c>
      <c r="B39" s="4">
        <f>'DATA（1～4ST）'!C39+情報登録!$B$41*(25-$B$2)-情報登録!$B$42*('STC計算（1～4ST)'!A39-'DATA（1～4ST）'!B39)-情報登録!$B$43*'STC計算（1～4ST)'!A39*(25-'STC計算（1～4ST)'!$B$2)</f>
        <v>398.82322381107485</v>
      </c>
      <c r="C39" s="4">
        <f t="shared" si="0"/>
        <v>997.48416381892503</v>
      </c>
      <c r="D39" s="12">
        <f>'DATA（1～4ST）'!F39+'DATA（1～4ST）'!$F$106*(1000/$E$1-1)+情報登録!$B$40*(25-$E$2)</f>
        <v>2.5053572204125953</v>
      </c>
      <c r="E39" s="12">
        <f>'DATA（1～4ST）'!G39+情報登録!$B$41*(25-$E$2)-情報登録!$B$42*('STC計算（1～4ST)'!D39-'DATA（1～4ST）'!F39)-情報登録!$B$43*'STC計算（1～4ST)'!D39*(25-'STC計算（1～4ST)'!$E$2)</f>
        <v>394.72111156894681</v>
      </c>
      <c r="F39" s="12">
        <f t="shared" si="1"/>
        <v>988.91738691854653</v>
      </c>
      <c r="G39" s="5">
        <f>'DATA（1～4ST）'!J39+'DATA（1～4ST）'!$J$106*(1000/$H$1-1)+情報登録!$B$40*(25-$H$2)</f>
        <v>2.5110684039087952</v>
      </c>
      <c r="H39" s="5">
        <f>'DATA（1～4ST）'!K39+情報登録!$B$41*(25-$H$2)-情報登録!$B$42*('STC計算（1～4ST)'!G39-'DATA（1～4ST）'!J39)-情報登録!$B$43*'STC計算（1～4ST)'!G39*(25-'STC計算（1～4ST)'!$H$2)</f>
        <v>395.32329881107489</v>
      </c>
      <c r="I39" s="5">
        <f t="shared" si="3"/>
        <v>992.68384497348552</v>
      </c>
      <c r="J39" s="15">
        <f>'DATA（1～4ST）'!N39+'DATA（1～4ST）'!$N$106*(1000/$K$1-1)+情報登録!$B$40*(25-$K$2)</f>
        <v>2.507637350705755</v>
      </c>
      <c r="K39" s="15">
        <f>'DATA（1～4ST）'!O39+情報登録!$B$41*(25-$K$2)-情報登録!$B$42*('STC計算（1～4ST)'!J39-'DATA（1～4ST）'!N39)-情報登録!$B$43*'STC計算（1～4ST)'!J39*(25-'STC計算（1～4ST)'!$K$2)</f>
        <v>387.32498860477739</v>
      </c>
      <c r="L39" s="15">
        <f t="shared" si="2"/>
        <v>971.27060828702076</v>
      </c>
      <c r="M39">
        <f>'DATA（1～4ST）'!B39*'DATA（1～4ST）'!C39</f>
        <v>757.697</v>
      </c>
      <c r="N39">
        <f>'DATA（1～4ST）'!F39*'DATA（1～4ST）'!G39</f>
        <v>749.86599999999999</v>
      </c>
      <c r="O39">
        <f>'DATA（1～4ST）'!J39*'DATA（1～4ST）'!K39</f>
        <v>754.94399999999996</v>
      </c>
      <c r="P39">
        <f>'DATA（1～4ST）'!N39*'DATA（1～4ST）'!O39</f>
        <v>739.58399999999995</v>
      </c>
    </row>
    <row r="40" spans="1:16">
      <c r="A40" s="4">
        <f>'DATA（1～4ST）'!B40+'DATA（1～4ST）'!$B$106*(1000/$B$1-1)+情報登録!$B$40*(25-$B$2)</f>
        <v>2.5910684039087952</v>
      </c>
      <c r="B40" s="4">
        <f>'DATA（1～4ST）'!C40+情報登録!$B$41*(25-$B$2)-情報登録!$B$42*('STC計算（1～4ST)'!A40-'DATA（1～4ST）'!B40)-情報登録!$B$43*'STC計算（1～4ST)'!A40*(25-'STC計算（1～4ST)'!$B$2)</f>
        <v>397.92389881107488</v>
      </c>
      <c r="C40" s="4">
        <f t="shared" si="0"/>
        <v>1031.0480413695768</v>
      </c>
      <c r="D40" s="12">
        <f>'DATA（1～4ST）'!F40+'DATA（1～4ST）'!$F$106*(1000/$E$1-1)+情報登録!$B$40*(25-$E$2)</f>
        <v>2.605357220412595</v>
      </c>
      <c r="E40" s="12">
        <f>'DATA（1～4ST）'!G40+情報登録!$B$41*(25-$E$2)-情報登録!$B$42*('STC計算（1～4ST)'!D40-'DATA（1～4ST）'!F40)-情報登録!$B$43*'STC計算（1～4ST)'!D40*(25-'STC計算（1～4ST)'!$E$2)</f>
        <v>393.82186156894676</v>
      </c>
      <c r="F40" s="12">
        <f t="shared" si="1"/>
        <v>1026.0466305949849</v>
      </c>
      <c r="G40" s="5">
        <f>'DATA（1～4ST）'!J40+'DATA（1～4ST）'!$J$106*(1000/$H$1-1)+情報登録!$B$40*(25-$H$2)</f>
        <v>2.601068403908795</v>
      </c>
      <c r="H40" s="5">
        <f>'DATA（1～4ST）'!K40+情報登録!$B$41*(25-$H$2)-情報登録!$B$42*('STC計算（1～4ST)'!G40-'DATA（1～4ST）'!J40)-情報登録!$B$43*'STC計算（1～4ST)'!G40*(25-'STC計算（1～4ST)'!$H$2)</f>
        <v>394.42397381107492</v>
      </c>
      <c r="I40" s="5">
        <f t="shared" si="3"/>
        <v>1025.923736024137</v>
      </c>
      <c r="J40" s="15">
        <f>'DATA（1～4ST）'!N40+'DATA（1～4ST）'!$N$106*(1000/$K$1-1)+情報登録!$B$40*(25-$K$2)</f>
        <v>2.6076373507057546</v>
      </c>
      <c r="K40" s="15">
        <f>'DATA（1～4ST）'!O40+情報登録!$B$41*(25-$K$2)-情報登録!$B$42*('STC計算（1～4ST)'!J40-'DATA（1～4ST）'!N40)-情報登録!$B$43*'STC計算（1～4ST)'!J40*(25-'STC計算（1～4ST)'!$K$2)</f>
        <v>386.12573860477738</v>
      </c>
      <c r="L40" s="15">
        <f t="shared" si="2"/>
        <v>1006.8758980546644</v>
      </c>
      <c r="M40">
        <f>'DATA（1～4ST）'!B40*'DATA（1～4ST）'!C40</f>
        <v>791.6</v>
      </c>
      <c r="N40">
        <f>'DATA（1～4ST）'!F40*'DATA（1～4ST）'!G40</f>
        <v>787.31699999999989</v>
      </c>
      <c r="O40">
        <f>'DATA（1～4ST）'!J40*'DATA（1～4ST）'!K40</f>
        <v>788.52299999999991</v>
      </c>
      <c r="P40">
        <f>'DATA（1～4ST）'!N40*'DATA（1～4ST）'!O40</f>
        <v>775.68000000000006</v>
      </c>
    </row>
    <row r="41" spans="1:16">
      <c r="A41" s="4">
        <f>'DATA（1～4ST）'!B41+'DATA（1～4ST）'!$B$106*(1000/$B$1-1)+情報登録!$B$40*(25-$B$2)</f>
        <v>2.7510684039087954</v>
      </c>
      <c r="B41" s="4">
        <f>'DATA（1～4ST）'!C41+情報登録!$B$41*(25-$B$2)-情報登録!$B$42*('STC計算（1～4ST)'!A41-'DATA（1～4ST）'!B41)-情報登録!$B$43*'STC計算（1～4ST)'!A41*(25-'STC計算（1～4ST)'!$B$2)</f>
        <v>397.02509881107488</v>
      </c>
      <c r="C41" s="4">
        <f t="shared" si="0"/>
        <v>1092.2432048979156</v>
      </c>
      <c r="D41" s="12">
        <f>'DATA（1～4ST）'!F41+'DATA（1～4ST）'!$F$106*(1000/$E$1-1)+情報登録!$B$40*(25-$E$2)</f>
        <v>2.7053572204125951</v>
      </c>
      <c r="E41" s="12">
        <f>'DATA（1～4ST）'!G41+情報登録!$B$41*(25-$E$2)-情報登録!$B$42*('STC計算（1～4ST)'!D41-'DATA（1～4ST）'!F41)-情報登録!$B$43*'STC計算（1～4ST)'!D41*(25-'STC計算（1～4ST)'!$E$2)</f>
        <v>392.92261156894682</v>
      </c>
      <c r="F41" s="12">
        <f t="shared" si="1"/>
        <v>1062.9960242714237</v>
      </c>
      <c r="G41" s="5">
        <f>'DATA（1～4ST）'!J41+'DATA（1～4ST）'!$J$106*(1000/$H$1-1)+情報登録!$B$40*(25-$H$2)</f>
        <v>2.7010684039087947</v>
      </c>
      <c r="H41" s="5">
        <f>'DATA（1～4ST）'!K41+情報登録!$B$41*(25-$H$2)-情報登録!$B$42*('STC計算（1～4ST)'!G41-'DATA（1～4ST）'!J41)-情報登録!$B$43*'STC計算（1～4ST)'!G41*(25-'STC計算（1～4ST)'!$H$2)</f>
        <v>393.52472381107486</v>
      </c>
      <c r="I41" s="5">
        <f t="shared" si="3"/>
        <v>1062.9371976430293</v>
      </c>
      <c r="J41" s="15">
        <f>'DATA（1～4ST）'!N41+'DATA（1～4ST）'!$N$106*(1000/$K$1-1)+情報登録!$B$40*(25-$K$2)</f>
        <v>2.6976373507057545</v>
      </c>
      <c r="K41" s="15">
        <f>'DATA（1～4ST）'!O41+情報登録!$B$41*(25-$K$2)-情報登録!$B$42*('STC計算（1～4ST)'!J41-'DATA（1～4ST）'!N41)-情報登録!$B$43*'STC計算（1～4ST)'!J41*(25-'STC計算（1～4ST)'!$K$2)</f>
        <v>384.62641360477738</v>
      </c>
      <c r="L41" s="15">
        <f t="shared" si="2"/>
        <v>1037.5825794082475</v>
      </c>
      <c r="M41">
        <f>'DATA（1～4ST）'!B41*'DATA（1～4ST）'!C41</f>
        <v>852.98400000000004</v>
      </c>
      <c r="N41">
        <f>'DATA（1～4ST）'!F41*'DATA（1～4ST）'!G41</f>
        <v>824.58799999999997</v>
      </c>
      <c r="O41">
        <f>'DATA（1～4ST）'!J41*'DATA（1～4ST）'!K41</f>
        <v>825.85399999999993</v>
      </c>
      <c r="P41">
        <f>'DATA（1～4ST）'!N41*'DATA（1～4ST）'!O41</f>
        <v>807.07499999999993</v>
      </c>
    </row>
    <row r="42" spans="1:16">
      <c r="A42" s="4">
        <f>'DATA（1～4ST）'!B42+'DATA（1～4ST）'!$B$106*(1000/$B$1-1)+情報登録!$B$40*(25-$B$2)</f>
        <v>2.7810684039087947</v>
      </c>
      <c r="B42" s="4">
        <f>'DATA（1～4ST）'!C42+情報登録!$B$41*(25-$B$2)-情報登録!$B$42*('STC計算（1～4ST)'!A42-'DATA（1～4ST）'!B42)-情報登録!$B$43*'STC計算（1～4ST)'!A42*(25-'STC計算（1～4ST)'!$B$2)</f>
        <v>396.12532381107491</v>
      </c>
      <c r="C42" s="4">
        <f t="shared" si="0"/>
        <v>1101.6516220391206</v>
      </c>
      <c r="D42" s="12">
        <f>'DATA（1～4ST）'!F42+'DATA（1～4ST）'!$F$106*(1000/$E$1-1)+情報登録!$B$40*(25-$E$2)</f>
        <v>2.7953572204125954</v>
      </c>
      <c r="E42" s="12">
        <f>'DATA（1～4ST）'!G42+情報登録!$B$41*(25-$E$2)-情報登録!$B$42*('STC計算（1～4ST)'!D42-'DATA（1～4ST）'!F42)-情報登録!$B$43*'STC計算（1～4ST)'!D42*(25-'STC計算（1～4ST)'!$E$2)</f>
        <v>392.02328656894679</v>
      </c>
      <c r="F42" s="12">
        <f t="shared" si="1"/>
        <v>1095.8451246803813</v>
      </c>
      <c r="G42" s="5">
        <f>'DATA（1～4ST）'!J42+'DATA（1～4ST）'!$J$106*(1000/$H$1-1)+情報登録!$B$40*(25-$H$2)</f>
        <v>2.7910684039087954</v>
      </c>
      <c r="H42" s="5">
        <f>'DATA（1～4ST）'!K42+情報登録!$B$41*(25-$H$2)-情報登録!$B$42*('STC計算（1～4ST)'!G42-'DATA（1～4ST）'!J42)-情報登録!$B$43*'STC計算（1～4ST)'!G42*(25-'STC計算（1～4ST)'!$H$2)</f>
        <v>392.62539881107489</v>
      </c>
      <c r="I42" s="5">
        <f t="shared" si="3"/>
        <v>1095.844345193681</v>
      </c>
      <c r="J42" s="15">
        <f>'DATA（1～4ST）'!N42+'DATA（1～4ST）'!$N$106*(1000/$K$1-1)+情報登録!$B$40*(25-$K$2)</f>
        <v>2.7876373507057552</v>
      </c>
      <c r="K42" s="15">
        <f>'DATA（1～4ST）'!O42+情報登録!$B$41*(25-$K$2)-情報登録!$B$42*('STC計算（1～4ST)'!J42-'DATA（1～4ST）'!N42)-情報登録!$B$43*'STC計算（1～4ST)'!J42*(25-'STC計算（1～4ST)'!$K$2)</f>
        <v>383.4270886047774</v>
      </c>
      <c r="L42" s="15">
        <f t="shared" si="2"/>
        <v>1068.8556734670426</v>
      </c>
      <c r="M42">
        <f>'DATA（1～4ST）'!B42*'DATA（1～4ST）'!C42</f>
        <v>862.86</v>
      </c>
      <c r="N42">
        <f>'DATA（1～4ST）'!F42*'DATA（1～4ST）'!G42</f>
        <v>857.78</v>
      </c>
      <c r="O42">
        <f>'DATA（1～4ST）'!J42*'DATA（1～4ST）'!K42</f>
        <v>859.1</v>
      </c>
      <c r="P42">
        <f>'DATA（1～4ST）'!N42*'DATA（1～4ST）'!O42</f>
        <v>838.86000000000013</v>
      </c>
    </row>
    <row r="43" spans="1:16">
      <c r="A43" s="4">
        <f>'DATA（1～4ST）'!B43+'DATA（1～4ST）'!$B$106*(1000/$B$1-1)+情報登録!$B$40*(25-$B$2)</f>
        <v>2.8810684039087953</v>
      </c>
      <c r="B43" s="4">
        <f>'DATA（1～4ST）'!C43+情報登録!$B$41*(25-$B$2)-情報登録!$B$42*('STC計算（1～4ST)'!A43-'DATA（1～4ST）'!B43)-情報登録!$B$43*'STC計算（1～4ST)'!A43*(25-'STC計算（1～4ST)'!$B$2)</f>
        <v>395.32607381107488</v>
      </c>
      <c r="C43" s="4">
        <f t="shared" si="0"/>
        <v>1138.961460498404</v>
      </c>
      <c r="D43" s="12">
        <f>'DATA（1～4ST）'!F43+'DATA（1～4ST）'!$F$106*(1000/$E$1-1)+情報登録!$B$40*(25-$E$2)</f>
        <v>2.8853572204125952</v>
      </c>
      <c r="E43" s="12">
        <f>'DATA（1～4ST）'!G43+情報登録!$B$41*(25-$E$2)-情報登録!$B$42*('STC計算（1～4ST)'!D43-'DATA（1～4ST）'!F43)-情報登録!$B$43*'STC計算（1～4ST)'!D43*(25-'STC計算（1～4ST)'!$E$2)</f>
        <v>391.12396156894681</v>
      </c>
      <c r="F43" s="12">
        <f t="shared" si="1"/>
        <v>1128.5323465893391</v>
      </c>
      <c r="G43" s="5">
        <f>'DATA（1～4ST）'!J43+'DATA（1～4ST）'!$J$106*(1000/$H$1-1)+情報登録!$B$40*(25-$H$2)</f>
        <v>2.891068403908795</v>
      </c>
      <c r="H43" s="5">
        <f>'DATA（1～4ST）'!K43+情報登録!$B$41*(25-$H$2)-情報登録!$B$42*('STC計算（1～4ST)'!G43-'DATA（1～4ST）'!J43)-情報登録!$B$43*'STC計算（1～4ST)'!G43*(25-'STC計算（1～4ST)'!$H$2)</f>
        <v>391.72614881107489</v>
      </c>
      <c r="I43" s="5">
        <f t="shared" si="3"/>
        <v>1132.5070918125734</v>
      </c>
      <c r="J43" s="15">
        <f>'DATA（1～4ST）'!N43+'DATA（1～4ST）'!$N$106*(1000/$K$1-1)+情報登録!$B$40*(25-$K$2)</f>
        <v>2.8876373507057549</v>
      </c>
      <c r="K43" s="15">
        <f>'DATA（1～4ST）'!O43+情報登録!$B$41*(25-$K$2)-情報登録!$B$42*('STC計算（1～4ST)'!J43-'DATA（1～4ST）'!N43)-情報登録!$B$43*'STC計算（1～4ST)'!J43*(25-'STC計算（1～4ST)'!$K$2)</f>
        <v>382.32783860477736</v>
      </c>
      <c r="L43" s="15">
        <f t="shared" si="2"/>
        <v>1104.0241469697567</v>
      </c>
      <c r="M43">
        <f>'DATA（1～4ST）'!B43*'DATA（1～4ST）'!C43</f>
        <v>900.428</v>
      </c>
      <c r="N43">
        <f>'DATA（1～4ST）'!F43*'DATA（1～4ST）'!G43</f>
        <v>890.81000000000006</v>
      </c>
      <c r="O43">
        <f>'DATA（1～4ST）'!J43*'DATA（1～4ST）'!K43</f>
        <v>896.07999999999993</v>
      </c>
      <c r="P43">
        <f>'DATA（1～4ST）'!N43*'DATA（1～4ST）'!O43</f>
        <v>874.45999999999992</v>
      </c>
    </row>
    <row r="44" spans="1:16">
      <c r="A44" s="4">
        <f>'DATA（1～4ST）'!B44+'DATA（1～4ST）'!$B$106*(1000/$B$1-1)+情報登録!$B$40*(25-$B$2)</f>
        <v>2.9810684039087949</v>
      </c>
      <c r="B44" s="4">
        <f>'DATA（1～4ST）'!C44+情報登録!$B$41*(25-$B$2)-情報登録!$B$42*('STC計算（1～4ST)'!A44-'DATA（1～4ST）'!B44)-情報登録!$B$43*'STC計算（1～4ST)'!A44*(25-'STC計算（1～4ST)'!$B$2)</f>
        <v>394.42682381107488</v>
      </c>
      <c r="C44" s="4">
        <f t="shared" si="0"/>
        <v>1175.8133421172965</v>
      </c>
      <c r="D44" s="12">
        <f>'DATA（1～4ST）'!F44+'DATA（1～4ST）'!$F$106*(1000/$E$1-1)+情報登録!$B$40*(25-$E$2)</f>
        <v>2.9853572204125953</v>
      </c>
      <c r="E44" s="12">
        <f>'DATA（1～4ST）'!G44+情報登録!$B$41*(25-$E$2)-情報登録!$B$42*('STC計算（1～4ST)'!D44-'DATA（1～4ST）'!F44)-情報登録!$B$43*'STC計算（1～4ST)'!D44*(25-'STC計算（1～4ST)'!$E$2)</f>
        <v>390.22471156894682</v>
      </c>
      <c r="F44" s="12">
        <f t="shared" si="1"/>
        <v>1164.9601602657779</v>
      </c>
      <c r="G44" s="5">
        <f>'DATA（1～4ST）'!J44+'DATA（1～4ST）'!$J$106*(1000/$H$1-1)+情報登録!$B$40*(25-$H$2)</f>
        <v>2.9910684039087947</v>
      </c>
      <c r="H44" s="5">
        <f>'DATA（1～4ST）'!K44+情報登録!$B$41*(25-$H$2)-情報登録!$B$42*('STC計算（1～4ST)'!G44-'DATA（1～4ST）'!J44)-情報登録!$B$43*'STC計算（1～4ST)'!G44*(25-'STC計算（1～4ST)'!$H$2)</f>
        <v>390.8268988110749</v>
      </c>
      <c r="I44" s="5">
        <f t="shared" si="3"/>
        <v>1168.9899884314659</v>
      </c>
      <c r="J44" s="15">
        <f>'DATA（1～4ST）'!N44+'DATA（1～4ST）'!$N$106*(1000/$K$1-1)+情報登録!$B$40*(25-$K$2)</f>
        <v>2.9876373507057545</v>
      </c>
      <c r="K44" s="15">
        <f>'DATA（1～4ST）'!O44+情報登録!$B$41*(25-$K$2)-情報登録!$B$42*('STC計算（1～4ST)'!J44-'DATA（1～4ST）'!N44)-情報登録!$B$43*'STC計算（1～4ST)'!J44*(25-'STC計算（1～4ST)'!$K$2)</f>
        <v>381.42858860477736</v>
      </c>
      <c r="L44" s="15">
        <f t="shared" si="2"/>
        <v>1139.5702979426121</v>
      </c>
      <c r="M44">
        <f>'DATA（1～4ST）'!B44*'DATA（1～4ST）'!C44</f>
        <v>937.59700000000009</v>
      </c>
      <c r="N44">
        <f>'DATA（1～4ST）'!F44*'DATA（1～4ST）'!G44</f>
        <v>927.55900000000008</v>
      </c>
      <c r="O44">
        <f>'DATA（1～4ST）'!J44*'DATA（1～4ST）'!K44</f>
        <v>932.87999999999988</v>
      </c>
      <c r="P44">
        <f>'DATA（1～4ST）'!N44*'DATA（1～4ST）'!O44</f>
        <v>910.32</v>
      </c>
    </row>
    <row r="45" spans="1:16">
      <c r="A45" s="4">
        <f>'DATA（1～4ST）'!B45+'DATA（1～4ST）'!$B$106*(1000/$B$1-1)+情報登録!$B$40*(25-$B$2)</f>
        <v>3.0710684039087948</v>
      </c>
      <c r="B45" s="4">
        <f>'DATA（1～4ST）'!C45+情報登録!$B$41*(25-$B$2)-情報登録!$B$42*('STC計算（1～4ST)'!A45-'DATA（1～4ST）'!B45)-情報登録!$B$43*'STC計算（1～4ST)'!A45*(25-'STC計算（1～4ST)'!$B$2)</f>
        <v>393.52749881107485</v>
      </c>
      <c r="C45" s="4">
        <f t="shared" si="0"/>
        <v>1208.5498676679479</v>
      </c>
      <c r="D45" s="12">
        <f>'DATA（1～4ST）'!F45+'DATA（1～4ST）'!$F$106*(1000/$E$1-1)+情報登録!$B$40*(25-$E$2)</f>
        <v>3.0853572204125954</v>
      </c>
      <c r="E45" s="12">
        <f>'DATA（1～4ST）'!G45+情報登録!$B$41*(25-$E$2)-情報登録!$B$42*('STC計算（1～4ST)'!D45-'DATA（1～4ST）'!F45)-情報登録!$B$43*'STC計算（1～4ST)'!D45*(25-'STC計算（1～4ST)'!$E$2)</f>
        <v>389.32546156894676</v>
      </c>
      <c r="F45" s="12">
        <f t="shared" si="1"/>
        <v>1201.2081239422164</v>
      </c>
      <c r="G45" s="5">
        <f>'DATA（1～4ST）'!J45+'DATA（1～4ST）'!$J$106*(1000/$H$1-1)+情報登録!$B$40*(25-$H$2)</f>
        <v>3.0810684039087954</v>
      </c>
      <c r="H45" s="5">
        <f>'DATA（1～4ST）'!K45+情報登録!$B$41*(25-$H$2)-情報登録!$B$42*('STC計算（1～4ST)'!G45-'DATA（1～4ST）'!J45)-情報登録!$B$43*'STC計算（1～4ST)'!G45*(25-'STC計算（1～4ST)'!$H$2)</f>
        <v>390.22757381107493</v>
      </c>
      <c r="I45" s="5">
        <f t="shared" si="3"/>
        <v>1202.3178480032902</v>
      </c>
      <c r="J45" s="15">
        <f>'DATA（1～4ST）'!N45+'DATA（1～4ST）'!$N$106*(1000/$K$1-1)+情報登録!$B$40*(25-$K$2)</f>
        <v>3.0876373507057551</v>
      </c>
      <c r="K45" s="15">
        <f>'DATA（1～4ST）'!O45+情報登録!$B$41*(25-$K$2)-情報登録!$B$42*('STC計算（1～4ST)'!J45-'DATA（1～4ST）'!N45)-情報登録!$B$43*'STC計算（1～4ST)'!J45*(25-'STC計算（1～4ST)'!$K$2)</f>
        <v>380.22933860477741</v>
      </c>
      <c r="L45" s="15">
        <f t="shared" si="2"/>
        <v>1174.0103077102565</v>
      </c>
      <c r="M45">
        <f>'DATA（1～4ST）'!B45*'DATA（1～4ST）'!C45</f>
        <v>970.67199999999991</v>
      </c>
      <c r="N45">
        <f>'DATA（1～4ST）'!F45*'DATA（1～4ST）'!G45</f>
        <v>964.12800000000004</v>
      </c>
      <c r="O45">
        <f>'DATA（1～4ST）'!J45*'DATA（1～4ST）'!K45</f>
        <v>966.36900000000014</v>
      </c>
      <c r="P45">
        <f>'DATA（1～4ST）'!N45*'DATA（1～4ST）'!O45</f>
        <v>945.25</v>
      </c>
    </row>
    <row r="46" spans="1:16">
      <c r="A46" s="4">
        <f>'DATA（1～4ST）'!B46+'DATA（1～4ST）'!$B$106*(1000/$B$1-1)+情報登録!$B$40*(25-$B$2)</f>
        <v>3.1810684039087951</v>
      </c>
      <c r="B46" s="4">
        <f>'DATA（1～4ST）'!C46+情報登録!$B$41*(25-$B$2)-情報登録!$B$42*('STC計算（1～4ST)'!A46-'DATA（1～4ST）'!B46)-情報登録!$B$43*'STC計算（1～4ST)'!A46*(25-'STC計算（1～4ST)'!$B$2)</f>
        <v>392.32832381107488</v>
      </c>
      <c r="C46" s="4">
        <f t="shared" si="0"/>
        <v>1248.0232348339089</v>
      </c>
      <c r="D46" s="12">
        <f>'DATA（1～4ST）'!F46+'DATA（1～4ST）'!$F$106*(1000/$E$1-1)+情報登録!$B$40*(25-$E$2)</f>
        <v>3.1853572204125951</v>
      </c>
      <c r="E46" s="12">
        <f>'DATA（1～4ST）'!G46+情報登録!$B$41*(25-$E$2)-情報登録!$B$42*('STC計算（1～4ST)'!D46-'DATA（1～4ST）'!F46)-情報登録!$B$43*'STC計算（1～4ST)'!D46*(25-'STC計算（1～4ST)'!$E$2)</f>
        <v>388.52621156894679</v>
      </c>
      <c r="F46" s="12">
        <f t="shared" si="1"/>
        <v>1237.5947733406963</v>
      </c>
      <c r="G46" s="5">
        <f>'DATA（1～4ST）'!J46+'DATA（1～4ST）'!$J$106*(1000/$H$1-1)+情報登録!$B$40*(25-$H$2)</f>
        <v>3.1910684039087949</v>
      </c>
      <c r="H46" s="5">
        <f>'DATA（1～4ST）'!K46+情報登録!$B$41*(25-$H$2)-情報登録!$B$42*('STC計算（1～4ST)'!G46-'DATA（1～4ST）'!J46)-情報登録!$B$43*'STC計算（1～4ST)'!G46*(25-'STC計算（1～4ST)'!$H$2)</f>
        <v>389.12839881107487</v>
      </c>
      <c r="I46" s="5">
        <f t="shared" si="3"/>
        <v>1241.7353385096417</v>
      </c>
      <c r="J46" s="15">
        <f>'DATA（1～4ST）'!N46+'DATA（1～4ST）'!$N$106*(1000/$K$1-1)+情報登録!$B$40*(25-$K$2)</f>
        <v>3.1876373507057547</v>
      </c>
      <c r="K46" s="15">
        <f>'DATA（1～4ST）'!O46+情報登録!$B$41*(25-$K$2)-情報登録!$B$42*('STC計算（1～4ST)'!J46-'DATA（1～4ST）'!N46)-情報登録!$B$43*'STC計算（1～4ST)'!J46*(25-'STC計算（1～4ST)'!$K$2)</f>
        <v>378.73008860477739</v>
      </c>
      <c r="L46" s="15">
        <f t="shared" si="2"/>
        <v>1207.2541762726883</v>
      </c>
      <c r="M46">
        <f>'DATA（1～4ST）'!B46*'DATA（1～4ST）'!C46</f>
        <v>1010.6179999999999</v>
      </c>
      <c r="N46">
        <f>'DATA（1～4ST）'!F46*'DATA（1～4ST）'!G46</f>
        <v>1000.7759999999998</v>
      </c>
      <c r="O46">
        <f>'DATA（1～4ST）'!J46*'DATA（1～4ST）'!K46</f>
        <v>1006.2</v>
      </c>
      <c r="P46">
        <f>'DATA（1～4ST）'!N46*'DATA（1～4ST）'!O46</f>
        <v>979.16000000000008</v>
      </c>
    </row>
    <row r="47" spans="1:16">
      <c r="A47" s="4">
        <f>'DATA（1～4ST）'!B47+'DATA（1～4ST）'!$B$106*(1000/$B$1-1)+情報登録!$B$40*(25-$B$2)</f>
        <v>3.2810684039087947</v>
      </c>
      <c r="B47" s="4">
        <f>'DATA（1～4ST）'!C47+情報登録!$B$41*(25-$B$2)-情報登録!$B$42*('STC計算（1～4ST)'!A47-'DATA（1～4ST）'!B47)-情報登録!$B$43*'STC計算（1～4ST)'!A47*(25-'STC計算（1～4ST)'!$B$2)</f>
        <v>391.42907381107489</v>
      </c>
      <c r="C47" s="4">
        <f t="shared" si="0"/>
        <v>1284.3055664528013</v>
      </c>
      <c r="D47" s="12">
        <f>'DATA（1～4ST）'!F47+'DATA（1～4ST）'!$F$106*(1000/$E$1-1)+情報登録!$B$40*(25-$E$2)</f>
        <v>3.2953572204125954</v>
      </c>
      <c r="E47" s="12">
        <f>'DATA（1～4ST）'!G47+情報登録!$B$41*(25-$E$2)-情報登録!$B$42*('STC計算（1～4ST)'!D47-'DATA（1～4ST）'!F47)-情報登録!$B$43*'STC計算（1～4ST)'!D47*(25-'STC計算（1～4ST)'!$E$2)</f>
        <v>387.32703656894677</v>
      </c>
      <c r="F47" s="12">
        <f t="shared" si="1"/>
        <v>1276.3809466184921</v>
      </c>
      <c r="G47" s="5">
        <f>'DATA（1～4ST）'!J47+'DATA（1～4ST）'!$J$106*(1000/$H$1-1)+情報登録!$B$40*(25-$H$2)</f>
        <v>3.2910684039087954</v>
      </c>
      <c r="H47" s="5">
        <f>'DATA（1～4ST）'!K47+情報登録!$B$41*(25-$H$2)-情報登録!$B$42*('STC計算（1～4ST)'!G47-'DATA（1～4ST）'!J47)-情報登録!$B$43*'STC計算（1～4ST)'!G47*(25-'STC計算（1～4ST)'!$H$2)</f>
        <v>388.22914881107488</v>
      </c>
      <c r="I47" s="5">
        <f t="shared" si="3"/>
        <v>1277.6886851285344</v>
      </c>
      <c r="J47" s="15">
        <f>'DATA（1～4ST）'!N47+'DATA（1～4ST）'!$N$106*(1000/$K$1-1)+情報登録!$B$40*(25-$K$2)</f>
        <v>3.2876373507057552</v>
      </c>
      <c r="K47" s="15">
        <f>'DATA（1～4ST）'!O47+情報登録!$B$41*(25-$K$2)-情報登録!$B$42*('STC計算（1～4ST)'!J47-'DATA（1～4ST）'!N47)-情報登録!$B$43*'STC計算（1～4ST)'!J47*(25-'STC計算（1～4ST)'!$K$2)</f>
        <v>377.23083860477738</v>
      </c>
      <c r="L47" s="15">
        <f t="shared" si="2"/>
        <v>1240.1981948351206</v>
      </c>
      <c r="M47">
        <f>'DATA（1～4ST）'!B47*'DATA（1～4ST）'!C47</f>
        <v>1047.2170000000001</v>
      </c>
      <c r="N47">
        <f>'DATA（1～4ST）'!F47*'DATA（1～4ST）'!G47</f>
        <v>1040.04</v>
      </c>
      <c r="O47">
        <f>'DATA（1～4ST）'!J47*'DATA（1～4ST）'!K47</f>
        <v>1042.47</v>
      </c>
      <c r="P47">
        <f>'DATA（1～4ST）'!N47*'DATA（1～4ST）'!O47</f>
        <v>1012.7700000000001</v>
      </c>
    </row>
    <row r="48" spans="1:16">
      <c r="A48" s="4">
        <f>'DATA（1～4ST）'!B48+'DATA（1～4ST）'!$B$106*(1000/$B$1-1)+情報登録!$B$40*(25-$B$2)</f>
        <v>3.3810684039087953</v>
      </c>
      <c r="B48" s="4">
        <f>'DATA（1～4ST）'!C48+情報登録!$B$41*(25-$B$2)-情報登録!$B$42*('STC計算（1～4ST)'!A48-'DATA（1～4ST）'!B48)-情報登録!$B$43*'STC計算（1～4ST)'!A48*(25-'STC計算（1～4ST)'!$B$2)</f>
        <v>390.52982381107483</v>
      </c>
      <c r="C48" s="4">
        <f t="shared" si="0"/>
        <v>1320.4080480716939</v>
      </c>
      <c r="D48" s="12">
        <f>'DATA（1～4ST）'!F48+'DATA（1～4ST）'!$F$106*(1000/$E$1-1)+情報登録!$B$40*(25-$E$2)</f>
        <v>3.3853572204125952</v>
      </c>
      <c r="E48" s="12">
        <f>'DATA（1～4ST）'!G48+情報登録!$B$41*(25-$E$2)-情報登録!$B$42*('STC計算（1～4ST)'!D48-'DATA（1～4ST）'!F48)-情報登録!$B$43*'STC計算（1～4ST)'!D48*(25-'STC計算（1～4ST)'!$E$2)</f>
        <v>386.42771156894679</v>
      </c>
      <c r="F48" s="12">
        <f t="shared" si="1"/>
        <v>1308.1958435274498</v>
      </c>
      <c r="G48" s="5">
        <f>'DATA（1～4ST）'!J48+'DATA（1～4ST）'!$J$106*(1000/$H$1-1)+情報登録!$B$40*(25-$H$2)</f>
        <v>3.391068403908795</v>
      </c>
      <c r="H48" s="5">
        <f>'DATA（1～4ST）'!K48+情報登録!$B$41*(25-$H$2)-情報登録!$B$42*('STC計算（1～4ST)'!G48-'DATA（1～4ST）'!J48)-情報登録!$B$43*'STC計算（1～4ST)'!G48*(25-'STC計算（1～4ST)'!$H$2)</f>
        <v>387.02989881107487</v>
      </c>
      <c r="I48" s="5">
        <f t="shared" si="3"/>
        <v>1312.444861226254</v>
      </c>
      <c r="J48" s="15">
        <f>'DATA（1～4ST）'!N48+'DATA（1～4ST）'!$N$106*(1000/$K$1-1)+情報登録!$B$40*(25-$K$2)</f>
        <v>3.3876373507057549</v>
      </c>
      <c r="K48" s="15">
        <f>'DATA（1～4ST）'!O48+情報登録!$B$41*(25-$K$2)-情報登録!$B$42*('STC計算（1～4ST)'!J48-'DATA（1～4ST）'!N48)-情報登録!$B$43*'STC計算（1～4ST)'!J48*(25-'STC計算（1～4ST)'!$K$2)</f>
        <v>375.83158860477738</v>
      </c>
      <c r="L48" s="15">
        <f t="shared" si="2"/>
        <v>1273.1811271326233</v>
      </c>
      <c r="M48">
        <f>'DATA（1～4ST）'!B48*'DATA（1～4ST）'!C48</f>
        <v>1083.636</v>
      </c>
      <c r="N48">
        <f>'DATA（1～4ST）'!F48*'DATA（1～4ST）'!G48</f>
        <v>1072.1970000000001</v>
      </c>
      <c r="O48">
        <f>'DATA（1～4ST）'!J48*'DATA（1～4ST）'!K48</f>
        <v>1077.7199999999998</v>
      </c>
      <c r="P48">
        <f>'DATA（1～4ST）'!N48*'DATA（1～4ST）'!O48</f>
        <v>1046.3599999999999</v>
      </c>
    </row>
    <row r="49" spans="1:16">
      <c r="A49" s="4">
        <f>'DATA（1～4ST）'!B49+'DATA（1～4ST）'!$B$106*(1000/$B$1-1)+情報登録!$B$40*(25-$B$2)</f>
        <v>3.4810684039087949</v>
      </c>
      <c r="B49" s="4">
        <f>'DATA（1～4ST）'!C49+情報登録!$B$41*(25-$B$2)-情報登録!$B$42*('STC計算（1～4ST)'!A49-'DATA（1～4ST）'!B49)-情報登録!$B$43*'STC計算（1～4ST)'!A49*(25-'STC計算（1～4ST)'!$B$2)</f>
        <v>389.6305738110749</v>
      </c>
      <c r="C49" s="4">
        <f t="shared" si="0"/>
        <v>1356.3306796905863</v>
      </c>
      <c r="D49" s="12">
        <f>'DATA（1～4ST）'!F49+'DATA（1～4ST）'!$F$106*(1000/$E$1-1)+情報登録!$B$40*(25-$E$2)</f>
        <v>3.4953572204125951</v>
      </c>
      <c r="E49" s="12">
        <f>'DATA（1～4ST）'!G49+情報登録!$B$41*(25-$E$2)-情報登録!$B$42*('STC計算（1～4ST)'!D49-'DATA（1～4ST）'!F49)-情報登録!$B$43*'STC計算（1～4ST)'!D49*(25-'STC計算（1～4ST)'!$E$2)</f>
        <v>385.52853656894678</v>
      </c>
      <c r="F49" s="12">
        <f t="shared" si="1"/>
        <v>1347.5599539713694</v>
      </c>
      <c r="G49" s="5">
        <f>'DATA（1～4ST）'!J49+'DATA（1～4ST）'!$J$106*(1000/$H$1-1)+情報登録!$B$40*(25-$H$2)</f>
        <v>3.4910684039087947</v>
      </c>
      <c r="H49" s="5">
        <f>'DATA（1～4ST）'!K49+情報登録!$B$41*(25-$H$2)-情報登録!$B$42*('STC計算（1～4ST)'!G49-'DATA（1～4ST）'!J49)-情報登録!$B$43*'STC計算（1～4ST)'!G49*(25-'STC計算（1～4ST)'!$H$2)</f>
        <v>386.13064881107488</v>
      </c>
      <c r="I49" s="5">
        <f t="shared" si="3"/>
        <v>1348.0085078451466</v>
      </c>
      <c r="J49" s="15">
        <f>'DATA（1～4ST）'!N49+'DATA（1～4ST）'!$N$106*(1000/$K$1-1)+情報登録!$B$40*(25-$K$2)</f>
        <v>3.4876373507057545</v>
      </c>
      <c r="K49" s="15">
        <f>'DATA（1～4ST）'!O49+情報登録!$B$41*(25-$K$2)-情報登録!$B$42*('STC計算（1～4ST)'!J49-'DATA（1～4ST）'!N49)-情報登録!$B$43*'STC計算（1～4ST)'!J49*(25-'STC計算（1～4ST)'!$K$2)</f>
        <v>374.33233860477736</v>
      </c>
      <c r="L49" s="15">
        <f t="shared" si="2"/>
        <v>1305.5354456950552</v>
      </c>
      <c r="M49">
        <f>'DATA（1～4ST）'!B49*'DATA（1～4ST）'!C49</f>
        <v>1119.875</v>
      </c>
      <c r="N49">
        <f>'DATA（1～4ST）'!F49*'DATA（1～4ST）'!G49</f>
        <v>1111.8599999999999</v>
      </c>
      <c r="O49">
        <f>'DATA（1～4ST）'!J49*'DATA（1～4ST）'!K49</f>
        <v>1113.5999999999999</v>
      </c>
      <c r="P49">
        <f>'DATA（1～4ST）'!N49*'DATA（1～4ST）'!O49</f>
        <v>1079.3799999999999</v>
      </c>
    </row>
    <row r="50" spans="1:16">
      <c r="A50" s="4">
        <f>'DATA（1～4ST）'!B50+'DATA（1～4ST）'!$B$106*(1000/$B$1-1)+情報登録!$B$40*(25-$B$2)</f>
        <v>3.5910684039087952</v>
      </c>
      <c r="B50" s="4">
        <f>'DATA（1～4ST）'!C50+情報登録!$B$41*(25-$B$2)-情報登録!$B$42*('STC計算（1～4ST)'!A50-'DATA（1～4ST）'!B50)-情報登録!$B$43*'STC計算（1～4ST)'!A50*(25-'STC計算（1～4ST)'!$B$2)</f>
        <v>388.53139881107484</v>
      </c>
      <c r="C50" s="4">
        <f t="shared" si="0"/>
        <v>1395.242830196938</v>
      </c>
      <c r="D50" s="12">
        <f>'DATA（1～4ST）'!F50+'DATA（1～4ST）'!$F$106*(1000/$E$1-1)+情報登録!$B$40*(25-$E$2)</f>
        <v>3.605357220412595</v>
      </c>
      <c r="E50" s="12">
        <f>'DATA（1～4ST）'!G50+情報登録!$B$41*(25-$E$2)-情報登録!$B$42*('STC計算（1～4ST)'!D50-'DATA（1～4ST）'!F50)-情報登録!$B$43*'STC計算（1～4ST)'!D50*(25-'STC計算（1～4ST)'!$E$2)</f>
        <v>384.62936156894682</v>
      </c>
      <c r="F50" s="12">
        <f t="shared" si="1"/>
        <v>1386.7262459152892</v>
      </c>
      <c r="G50" s="5">
        <f>'DATA（1～4ST）'!J50+'DATA（1～4ST）'!$J$106*(1000/$H$1-1)+情報登録!$B$40*(25-$H$2)</f>
        <v>3.601068403908795</v>
      </c>
      <c r="H50" s="5">
        <f>'DATA（1～4ST）'!K50+情報登録!$B$41*(25-$H$2)-情報登録!$B$42*('STC計算（1～4ST)'!G50-'DATA（1～4ST）'!J50)-情報登録!$B$43*'STC計算（1～4ST)'!G50*(25-'STC計算（1～4ST)'!$H$2)</f>
        <v>385.23147381107492</v>
      </c>
      <c r="I50" s="5">
        <f t="shared" si="3"/>
        <v>1387.2448885322804</v>
      </c>
      <c r="J50" s="15">
        <f>'DATA（1～4ST）'!N50+'DATA（1～4ST）'!$N$106*(1000/$K$1-1)+情報登録!$B$40*(25-$K$2)</f>
        <v>3.5976373507057549</v>
      </c>
      <c r="K50" s="15">
        <f>'DATA（1～4ST）'!O50+情報登録!$B$41*(25-$K$2)-情報登録!$B$42*('STC計算（1～4ST)'!J50-'DATA（1～4ST）'!N50)-情報登録!$B$43*'STC計算（1～4ST)'!J50*(25-'STC計算（1～4ST)'!$K$2)</f>
        <v>372.83316360477738</v>
      </c>
      <c r="L50" s="15">
        <f t="shared" si="2"/>
        <v>1341.3185149663366</v>
      </c>
      <c r="M50">
        <f>'DATA（1～4ST）'!B50*'DATA（1～4ST）'!C50</f>
        <v>1159.1999999999998</v>
      </c>
      <c r="N50">
        <f>'DATA（1～4ST）'!F50*'DATA（1～4ST）'!G50</f>
        <v>1151.3249999999998</v>
      </c>
      <c r="O50">
        <f>'DATA（1～4ST）'!J50*'DATA（1～4ST）'!K50</f>
        <v>1153.1310000000001</v>
      </c>
      <c r="P50">
        <f>'DATA（1～4ST）'!N50*'DATA（1～4ST）'!O50</f>
        <v>1115.8069999999998</v>
      </c>
    </row>
    <row r="51" spans="1:16">
      <c r="A51" s="4">
        <f>'DATA（1～4ST）'!B51+'DATA（1～4ST）'!$B$106*(1000/$B$1-1)+情報登録!$B$40*(25-$B$2)</f>
        <v>3.6910684039087949</v>
      </c>
      <c r="B51" s="4">
        <f>'DATA（1～4ST）'!C51+情報登録!$B$41*(25-$B$2)-情報登録!$B$42*('STC計算（1～4ST)'!A51-'DATA（1～4ST）'!B51)-情報登録!$B$43*'STC計算（1～4ST)'!A51*(25-'STC計算（1～4ST)'!$B$2)</f>
        <v>387.6321488110749</v>
      </c>
      <c r="C51" s="4">
        <f t="shared" si="0"/>
        <v>1430.7767768158308</v>
      </c>
      <c r="D51" s="12">
        <f>'DATA（1～4ST）'!F51+'DATA（1～4ST）'!$F$106*(1000/$E$1-1)+情報登録!$B$40*(25-$E$2)</f>
        <v>3.6953572204125953</v>
      </c>
      <c r="E51" s="12">
        <f>'DATA（1～4ST）'!G51+情報登録!$B$41*(25-$E$2)-情報登録!$B$42*('STC計算（1～4ST)'!D51-'DATA（1～4ST）'!F51)-情報登録!$B$43*'STC計算（1～4ST)'!D51*(25-'STC計算（1～4ST)'!$E$2)</f>
        <v>383.43003656894683</v>
      </c>
      <c r="F51" s="12">
        <f t="shared" si="1"/>
        <v>1416.9109541581231</v>
      </c>
      <c r="G51" s="5">
        <f>'DATA（1～4ST）'!J51+'DATA（1～4ST）'!$J$106*(1000/$H$1-1)+情報登録!$B$40*(25-$H$2)</f>
        <v>3.7010684039087947</v>
      </c>
      <c r="H51" s="5">
        <f>'DATA（1～4ST）'!K51+情報登録!$B$41*(25-$H$2)-情報登録!$B$42*('STC計算（1～4ST)'!G51-'DATA（1～4ST）'!J51)-情報登録!$B$43*'STC計算（1～4ST)'!G51*(25-'STC計算（1～4ST)'!$H$2)</f>
        <v>384.03222381107486</v>
      </c>
      <c r="I51" s="5">
        <f t="shared" si="3"/>
        <v>1421.3295296299998</v>
      </c>
      <c r="J51" s="15">
        <f>'DATA（1～4ST）'!N51+'DATA（1～4ST）'!$N$106*(1000/$K$1-1)+情報登録!$B$40*(25-$K$2)</f>
        <v>3.6976373507057545</v>
      </c>
      <c r="K51" s="15">
        <f>'DATA（1～4ST）'!O51+情報登録!$B$41*(25-$K$2)-情報登録!$B$42*('STC計算（1～4ST)'!J51-'DATA（1～4ST）'!N51)-情報登録!$B$43*'STC計算（1～4ST)'!J51*(25-'STC計算（1～4ST)'!$K$2)</f>
        <v>371.33391360477736</v>
      </c>
      <c r="L51" s="15">
        <f t="shared" si="2"/>
        <v>1373.0581485287685</v>
      </c>
      <c r="M51">
        <f>'DATA（1～4ST）'!B51*'DATA（1～4ST）'!C51</f>
        <v>1195.05</v>
      </c>
      <c r="N51">
        <f>'DATA（1～4ST）'!F51*'DATA（1～4ST）'!G51</f>
        <v>1182.03</v>
      </c>
      <c r="O51">
        <f>'DATA（1～4ST）'!J51*'DATA（1～4ST）'!K51</f>
        <v>1187.7089999999998</v>
      </c>
      <c r="P51">
        <f>'DATA（1～4ST）'!N51*'DATA（1～4ST）'!O51</f>
        <v>1148.212</v>
      </c>
    </row>
    <row r="52" spans="1:16">
      <c r="A52" s="4">
        <f>'DATA（1～4ST）'!B52+'DATA（1～4ST）'!$B$106*(1000/$B$1-1)+情報登録!$B$40*(25-$B$2)</f>
        <v>3.8010684039087952</v>
      </c>
      <c r="B52" s="4">
        <f>'DATA（1～4ST）'!C52+情報登録!$B$41*(25-$B$2)-情報登録!$B$42*('STC計算（1～4ST)'!A52-'DATA（1～4ST）'!B52)-情報登録!$B$43*'STC計算（1～4ST)'!A52*(25-'STC計算（1～4ST)'!$B$2)</f>
        <v>386.43297381107487</v>
      </c>
      <c r="C52" s="4">
        <f t="shared" si="0"/>
        <v>1468.8581669817916</v>
      </c>
      <c r="D52" s="12">
        <f>'DATA（1～4ST）'!F52+'DATA（1～4ST）'!$F$106*(1000/$E$1-1)+情報登録!$B$40*(25-$E$2)</f>
        <v>3.8053572204125952</v>
      </c>
      <c r="E52" s="12">
        <f>'DATA（1～4ST）'!G52+情報登録!$B$41*(25-$E$2)-情報登録!$B$42*('STC計算（1～4ST)'!D52-'DATA（1～4ST）'!F52)-情報登録!$B$43*'STC計算（1～4ST)'!D52*(25-'STC計算（1～4ST)'!$E$2)</f>
        <v>382.33086156894677</v>
      </c>
      <c r="F52" s="12">
        <f t="shared" si="1"/>
        <v>1454.9055046579599</v>
      </c>
      <c r="G52" s="5">
        <f>'DATA（1～4ST）'!J52+'DATA（1～4ST）'!$J$106*(1000/$H$1-1)+情報登録!$B$40*(25-$H$2)</f>
        <v>3.811068403908795</v>
      </c>
      <c r="H52" s="5">
        <f>'DATA（1～4ST）'!K52+情報登録!$B$41*(25-$H$2)-情報登録!$B$42*('STC計算（1～4ST)'!G52-'DATA（1～4ST）'!J52)-情報登録!$B$43*'STC計算（1～4ST)'!G52*(25-'STC計算（1～4ST)'!$H$2)</f>
        <v>382.93304881107491</v>
      </c>
      <c r="I52" s="5">
        <f t="shared" si="3"/>
        <v>1459.3840431363519</v>
      </c>
      <c r="J52" s="15">
        <f>'DATA（1～4ST）'!N52+'DATA（1～4ST）'!$N$106*(1000/$K$1-1)+情報登録!$B$40*(25-$K$2)</f>
        <v>3.8076373507057548</v>
      </c>
      <c r="K52" s="15">
        <f>'DATA（1～4ST）'!O52+情報登録!$B$41*(25-$K$2)-情報登録!$B$42*('STC計算（1～4ST)'!J52-'DATA（1～4ST）'!N52)-情報登録!$B$43*'STC計算（1～4ST)'!J52*(25-'STC計算（1～4ST)'!$K$2)</f>
        <v>369.6347386047774</v>
      </c>
      <c r="L52" s="15">
        <f t="shared" si="2"/>
        <v>1407.4350368299088</v>
      </c>
      <c r="M52">
        <f>'DATA（1～4ST）'!B52*'DATA（1～4ST）'!C52</f>
        <v>1233.6030000000001</v>
      </c>
      <c r="N52">
        <f>'DATA（1～4ST）'!F52*'DATA（1～4ST）'!G52</f>
        <v>1220.442</v>
      </c>
      <c r="O52">
        <f>'DATA（1～4ST）'!J52*'DATA（1～4ST）'!K52</f>
        <v>1226.1760000000002</v>
      </c>
      <c r="P52">
        <f>'DATA（1～4ST）'!N52*'DATA（1～4ST）'!O52</f>
        <v>1183.3500000000001</v>
      </c>
    </row>
    <row r="53" spans="1:16">
      <c r="A53" s="4">
        <f>'DATA（1～4ST）'!B53+'DATA（1～4ST）'!$B$106*(1000/$B$1-1)+情報登録!$B$40*(25-$B$2)</f>
        <v>3.9110684039087946</v>
      </c>
      <c r="B53" s="4">
        <f>'DATA（1～4ST）'!C53+情報登録!$B$41*(25-$B$2)-情報登録!$B$42*('STC計算（1～4ST)'!A53-'DATA（1～4ST）'!B53)-情報登録!$B$43*'STC計算（1～4ST)'!A53*(25-'STC計算（1～4ST)'!$B$2)</f>
        <v>385.23379881107491</v>
      </c>
      <c r="C53" s="4">
        <f t="shared" si="0"/>
        <v>1506.6757386477525</v>
      </c>
      <c r="D53" s="12">
        <f>'DATA（1～4ST）'!F53+'DATA（1～4ST）'!$F$106*(1000/$E$1-1)+情報登録!$B$40*(25-$E$2)</f>
        <v>3.915357220412595</v>
      </c>
      <c r="E53" s="12">
        <f>'DATA（1～4ST）'!G53+情報登録!$B$41*(25-$E$2)-情報登録!$B$42*('STC計算（1～4ST)'!D53-'DATA（1～4ST）'!F53)-情報登録!$B$43*'STC計算（1～4ST)'!D53*(25-'STC計算（1～4ST)'!$E$2)</f>
        <v>381.43168656894682</v>
      </c>
      <c r="F53" s="12">
        <f t="shared" si="1"/>
        <v>1493.4413081018797</v>
      </c>
      <c r="G53" s="5">
        <f>'DATA（1～4ST）'!J53+'DATA（1～4ST）'!$J$106*(1000/$H$1-1)+情報登録!$B$40*(25-$H$2)</f>
        <v>3.9210684039087953</v>
      </c>
      <c r="H53" s="5">
        <f>'DATA（1～4ST）'!K53+情報登録!$B$41*(25-$H$2)-情報登録!$B$42*('STC計算（1～4ST)'!G53-'DATA（1～4ST）'!J53)-情報登録!$B$43*'STC計算（1～4ST)'!G53*(25-'STC計算（1～4ST)'!$H$2)</f>
        <v>381.73387381107489</v>
      </c>
      <c r="I53" s="5">
        <f t="shared" si="3"/>
        <v>1496.8046313023128</v>
      </c>
      <c r="J53" s="15">
        <f>'DATA（1～4ST）'!N53+'DATA（1～4ST）'!$N$106*(1000/$K$1-1)+情報登録!$B$40*(25-$K$2)</f>
        <v>3.9176373507057551</v>
      </c>
      <c r="K53" s="15">
        <f>'DATA（1～4ST）'!O53+情報登録!$B$41*(25-$K$2)-情報登録!$B$42*('STC計算（1～4ST)'!J53-'DATA（1～4ST）'!N53)-情報登録!$B$43*'STC計算（1～4ST)'!J53*(25-'STC計算（1～4ST)'!$K$2)</f>
        <v>368.13556360477736</v>
      </c>
      <c r="L53" s="15">
        <f t="shared" si="2"/>
        <v>1442.2216341011899</v>
      </c>
      <c r="M53">
        <f>'DATA（1～4ST）'!B53*'DATA（1～4ST）'!C53</f>
        <v>1271.8920000000001</v>
      </c>
      <c r="N53">
        <f>'DATA（1～4ST）'!F53*'DATA（1～4ST）'!G53</f>
        <v>1259.2760000000001</v>
      </c>
      <c r="O53">
        <f>'DATA（1～4ST）'!J53*'DATA（1～4ST）'!K53</f>
        <v>1264.0680000000002</v>
      </c>
      <c r="P53">
        <f>'DATA（1～4ST）'!N53*'DATA（1～4ST）'!O53</f>
        <v>1218.78</v>
      </c>
    </row>
    <row r="54" spans="1:16">
      <c r="A54" s="4">
        <f>'DATA（1～4ST）'!B54+'DATA（1～4ST）'!$B$106*(1000/$B$1-1)+情報登録!$B$40*(25-$B$2)</f>
        <v>4.0110684039087952</v>
      </c>
      <c r="B54" s="4">
        <f>'DATA（1～4ST）'!C54+情報登録!$B$41*(25-$B$2)-情報登録!$B$42*('STC計算（1～4ST)'!A54-'DATA（1～4ST）'!B54)-情報登録!$B$43*'STC計算（1～4ST)'!A54*(25-'STC計算（1～4ST)'!$B$2)</f>
        <v>384.03454881107484</v>
      </c>
      <c r="C54" s="4">
        <f t="shared" si="0"/>
        <v>1540.3888447454722</v>
      </c>
      <c r="D54" s="12">
        <f>'DATA（1～4ST）'!F54+'DATA（1～4ST）'!$F$106*(1000/$E$1-1)+情報登録!$B$40*(25-$E$2)</f>
        <v>4.0153572204125956</v>
      </c>
      <c r="E54" s="12">
        <f>'DATA（1～4ST）'!G54+情報登録!$B$41*(25-$E$2)-情報登録!$B$42*('STC計算（1～4ST)'!D54-'DATA（1～4ST）'!F54)-情報登録!$B$43*'STC計算（1～4ST)'!D54*(25-'STC計算（1～4ST)'!$E$2)</f>
        <v>380.23243656894681</v>
      </c>
      <c r="F54" s="12">
        <f t="shared" si="1"/>
        <v>1526.7690596121947</v>
      </c>
      <c r="G54" s="5">
        <f>'DATA（1～4ST）'!J54+'DATA（1～4ST）'!$J$106*(1000/$H$1-1)+情報登録!$B$40*(25-$H$2)</f>
        <v>4.0210684039087949</v>
      </c>
      <c r="H54" s="5">
        <f>'DATA（1～4ST）'!K54+情報登録!$B$41*(25-$H$2)-情報登録!$B$42*('STC計算（1～4ST)'!G54-'DATA（1～4ST）'!J54)-情報登録!$B$43*'STC計算（1～4ST)'!G54*(25-'STC計算（1～4ST)'!$H$2)</f>
        <v>380.83462381107489</v>
      </c>
      <c r="I54" s="5">
        <f t="shared" si="3"/>
        <v>1531.3620729212053</v>
      </c>
      <c r="J54" s="15">
        <f>'DATA（1～4ST）'!N54+'DATA（1～4ST）'!$N$106*(1000/$K$1-1)+情報登録!$B$40*(25-$K$2)</f>
        <v>4.0176373507057548</v>
      </c>
      <c r="K54" s="15">
        <f>'DATA（1～4ST）'!O54+情報登録!$B$41*(25-$K$2)-情報登録!$B$42*('STC計算（1～4ST)'!J54-'DATA（1～4ST）'!N54)-情報登録!$B$43*'STC計算（1～4ST)'!J54*(25-'STC計算（1～4ST)'!$K$2)</f>
        <v>366.33631360477739</v>
      </c>
      <c r="L54" s="15">
        <f t="shared" si="2"/>
        <v>1471.8064564584104</v>
      </c>
      <c r="M54">
        <f>'DATA（1～4ST）'!B54*'DATA（1～4ST）'!C54</f>
        <v>1306.098</v>
      </c>
      <c r="N54">
        <f>'DATA（1～4ST）'!F54*'DATA（1～4ST）'!G54</f>
        <v>1293.1020000000001</v>
      </c>
      <c r="O54">
        <f>'DATA（1～4ST）'!J54*'DATA（1～4ST）'!K54</f>
        <v>1298.941</v>
      </c>
      <c r="P54">
        <f>'DATA（1～4ST）'!N54*'DATA（1～4ST）'!O54</f>
        <v>1249.2060000000001</v>
      </c>
    </row>
    <row r="55" spans="1:16">
      <c r="A55" s="4">
        <f>'DATA（1～4ST）'!B55+'DATA（1～4ST）'!$B$106*(1000/$B$1-1)+情報登録!$B$40*(25-$B$2)</f>
        <v>4.1210684039087946</v>
      </c>
      <c r="B55" s="4">
        <f>'DATA（1～4ST）'!C55+情報登録!$B$41*(25-$B$2)-情報登録!$B$42*('STC計算（1～4ST)'!A55-'DATA（1～4ST）'!B55)-情報登録!$B$43*'STC計算（1～4ST)'!A55*(25-'STC計算（1～4ST)'!$B$2)</f>
        <v>382.9353738110749</v>
      </c>
      <c r="C55" s="4">
        <f t="shared" si="0"/>
        <v>1578.1028697518241</v>
      </c>
      <c r="D55" s="12">
        <f>'DATA（1～4ST）'!F55+'DATA（1～4ST）'!$F$106*(1000/$E$1-1)+情報登録!$B$40*(25-$E$2)</f>
        <v>4.2253572204125955</v>
      </c>
      <c r="E55" s="12">
        <f>'DATA（1～4ST）'!G55+情報登録!$B$41*(25-$E$2)-情報登録!$B$42*('STC計算（1～4ST)'!D55-'DATA（1～4ST）'!F55)-情報登録!$B$43*'STC計算（1～4ST)'!D55*(25-'STC計算（1～4ST)'!$E$2)</f>
        <v>379.13401156894679</v>
      </c>
      <c r="F55" s="12">
        <f t="shared" si="1"/>
        <v>1601.9766332868419</v>
      </c>
      <c r="G55" s="5">
        <f>'DATA（1～4ST）'!J55+'DATA（1～4ST）'!$J$106*(1000/$H$1-1)+情報登録!$B$40*(25-$H$2)</f>
        <v>4.2210684039087951</v>
      </c>
      <c r="H55" s="5">
        <f>'DATA（1～4ST）'!K55+情報登録!$B$41*(25-$H$2)-情報登録!$B$42*('STC計算（1～4ST)'!G55-'DATA（1～4ST）'!J55)-情報登録!$B$43*'STC計算（1～4ST)'!G55*(25-'STC計算（1～4ST)'!$H$2)</f>
        <v>378.43612381107488</v>
      </c>
      <c r="I55" s="5">
        <f t="shared" si="3"/>
        <v>1597.404765116645</v>
      </c>
      <c r="J55" s="15">
        <f>'DATA（1～4ST）'!N55+'DATA（1～4ST）'!$N$106*(1000/$K$1-1)+情報登録!$B$40*(25-$K$2)</f>
        <v>4.217637350705755</v>
      </c>
      <c r="K55" s="15">
        <f>'DATA（1～4ST）'!O55+情報登録!$B$41*(25-$K$2)-情報登録!$B$42*('STC計算（1～4ST)'!J55-'DATA（1～4ST）'!N55)-情報登録!$B$43*'STC計算（1～4ST)'!J55*(25-'STC計算（1～4ST)'!$K$2)</f>
        <v>363.13781360477736</v>
      </c>
      <c r="L55" s="15">
        <f t="shared" si="2"/>
        <v>1531.5836061131336</v>
      </c>
      <c r="M55">
        <f>'DATA（1～4ST）'!B55*'DATA（1～4ST）'!C55</f>
        <v>1344.2239999999999</v>
      </c>
      <c r="N55">
        <f>'DATA（1～4ST）'!F55*'DATA（1～4ST）'!G55</f>
        <v>1368.51</v>
      </c>
      <c r="O55">
        <f>'DATA（1～4ST）'!J55*'DATA（1～4ST）'!K55</f>
        <v>1365.9690000000001</v>
      </c>
      <c r="P55">
        <f>'DATA（1～4ST）'!N55*'DATA（1～4ST）'!O55</f>
        <v>1310.43</v>
      </c>
    </row>
    <row r="56" spans="1:16">
      <c r="A56" s="4">
        <f>'DATA（1～4ST）'!B56+'DATA（1～4ST）'!$B$106*(1000/$B$1-1)+情報登録!$B$40*(25-$B$2)</f>
        <v>4.2310684039087949</v>
      </c>
      <c r="B56" s="4">
        <f>'DATA（1～4ST）'!C56+情報登録!$B$41*(25-$B$2)-情報登録!$B$42*('STC計算（1～4ST)'!A56-'DATA（1～4ST）'!B56)-情報登録!$B$43*'STC計算（1～4ST)'!A56*(25-'STC計算（1～4ST)'!$B$2)</f>
        <v>381.73619881107493</v>
      </c>
      <c r="C56" s="4">
        <f t="shared" si="0"/>
        <v>1615.1519694177853</v>
      </c>
      <c r="D56" s="12">
        <f>'DATA（1～4ST）'!F56+'DATA（1～4ST）'!$F$106*(1000/$E$1-1)+情報登録!$B$40*(25-$E$2)</f>
        <v>4.2353572204125953</v>
      </c>
      <c r="E56" s="12">
        <f>'DATA（1～4ST）'!G56+情報登録!$B$41*(25-$E$2)-情報登録!$B$42*('STC計算（1～4ST)'!D56-'DATA（1～4ST）'!F56)-情報登録!$B$43*'STC計算（1～4ST)'!D56*(25-'STC計算（1～4ST)'!$E$2)</f>
        <v>378.13408656894677</v>
      </c>
      <c r="F56" s="12">
        <f t="shared" si="1"/>
        <v>1601.5329338339102</v>
      </c>
      <c r="G56" s="5">
        <f>'DATA（1～4ST）'!J56+'DATA（1～4ST）'!$J$106*(1000/$H$1-1)+情報登録!$B$40*(25-$H$2)</f>
        <v>4.2410684039087947</v>
      </c>
      <c r="H56" s="5">
        <f>'DATA（1～4ST）'!K56+情報登録!$B$41*(25-$H$2)-情報登録!$B$42*('STC計算（1～4ST)'!G56-'DATA（1～4ST）'!J56)-情報登録!$B$43*'STC計算（1～4ST)'!G56*(25-'STC計算（1～4ST)'!$H$2)</f>
        <v>378.4362738110749</v>
      </c>
      <c r="I56" s="5">
        <f t="shared" si="3"/>
        <v>1604.9741237531271</v>
      </c>
      <c r="J56" s="15">
        <f>'DATA（1～4ST）'!N56+'DATA（1～4ST）'!$N$106*(1000/$K$1-1)+情報登録!$B$40*(25-$K$2)</f>
        <v>4.2376373507057545</v>
      </c>
      <c r="K56" s="15">
        <f>'DATA（1～4ST）'!O56+情報登録!$B$41*(25-$K$2)-情報登録!$B$42*('STC計算（1～4ST)'!J56-'DATA（1～4ST）'!N56)-情報登録!$B$43*'STC計算（1～4ST)'!J56*(25-'STC計算（1～4ST)'!$K$2)</f>
        <v>362.53796360477736</v>
      </c>
      <c r="L56" s="15">
        <f t="shared" si="2"/>
        <v>1536.304415620408</v>
      </c>
      <c r="M56">
        <f>'DATA（1～4ST）'!B56*'DATA（1～4ST）'!C56</f>
        <v>1381.7440000000001</v>
      </c>
      <c r="N56">
        <f>'DATA（1～4ST）'!F56*'DATA（1～4ST）'!G56</f>
        <v>1368.64</v>
      </c>
      <c r="O56">
        <f>'DATA（1～4ST）'!J56*'DATA（1～4ST）'!K56</f>
        <v>1373.4950000000001</v>
      </c>
      <c r="P56">
        <f>'DATA（1～4ST）'!N56*'DATA（1～4ST）'!O56</f>
        <v>1315.4599999999998</v>
      </c>
    </row>
    <row r="57" spans="1:16">
      <c r="A57" s="4">
        <f>'DATA（1～4ST）'!B57+'DATA（1～4ST）'!$B$106*(1000/$B$1-1)+情報登録!$B$40*(25-$B$2)</f>
        <v>4.3410684039087952</v>
      </c>
      <c r="B57" s="4">
        <f>'DATA（1～4ST）'!C57+情報登録!$B$41*(25-$B$2)-情報登録!$B$42*('STC計算（1～4ST)'!A57-'DATA（1～4ST）'!B57)-情報登録!$B$43*'STC計算（1～4ST)'!A57*(25-'STC計算（1～4ST)'!$B$2)</f>
        <v>380.53702381107485</v>
      </c>
      <c r="C57" s="4">
        <f t="shared" si="0"/>
        <v>1651.9372505837459</v>
      </c>
      <c r="D57" s="12">
        <f>'DATA（1～4ST）'!F57+'DATA（1～4ST）'!$F$106*(1000/$E$1-1)+情報登録!$B$40*(25-$E$2)</f>
        <v>4.3453572204125956</v>
      </c>
      <c r="E57" s="12">
        <f>'DATA（1～4ST）'!G57+情報登録!$B$41*(25-$E$2)-情報登録!$B$42*('STC計算（1～4ST)'!D57-'DATA（1～4ST）'!F57)-情報登録!$B$43*'STC計算（1～4ST)'!D57*(25-'STC計算（1～4ST)'!$E$2)</f>
        <v>376.9349115689468</v>
      </c>
      <c r="F57" s="12">
        <f t="shared" si="1"/>
        <v>1637.9168396117061</v>
      </c>
      <c r="G57" s="5">
        <f>'DATA（1～4ST）'!J57+'DATA（1～4ST）'!$J$106*(1000/$H$1-1)+情報登録!$B$40*(25-$H$2)</f>
        <v>4.3410684039087952</v>
      </c>
      <c r="H57" s="5">
        <f>'DATA（1～4ST）'!K57+情報登録!$B$41*(25-$H$2)-情報登録!$B$42*('STC計算（1～4ST)'!G57-'DATA（1～4ST）'!J57)-情報登録!$B$43*'STC計算（1～4ST)'!G57*(25-'STC計算（1～4ST)'!$H$2)</f>
        <v>377.53702381107485</v>
      </c>
      <c r="I57" s="5">
        <f t="shared" si="3"/>
        <v>1638.9140453720195</v>
      </c>
      <c r="J57" s="15">
        <f>'DATA（1～4ST）'!N57+'DATA（1～4ST）'!$N$106*(1000/$K$1-1)+情報登録!$B$40*(25-$K$2)</f>
        <v>4.3376373507057551</v>
      </c>
      <c r="K57" s="15">
        <f>'DATA（1～4ST）'!O57+情報登録!$B$41*(25-$K$2)-情報登録!$B$42*('STC計算（1～4ST)'!J57-'DATA（1～4ST）'!N57)-情報登録!$B$43*'STC計算（1～4ST)'!J57*(25-'STC計算（1～4ST)'!$K$2)</f>
        <v>360.73871360477739</v>
      </c>
      <c r="L57" s="15">
        <f t="shared" si="2"/>
        <v>1564.7537179776286</v>
      </c>
      <c r="M57">
        <f>'DATA（1～4ST）'!B57*'DATA（1～4ST）'!C57</f>
        <v>1419</v>
      </c>
      <c r="N57">
        <f>'DATA（1～4ST）'!F57*'DATA（1～4ST）'!G57</f>
        <v>1405.5</v>
      </c>
      <c r="O57">
        <f>'DATA（1～4ST）'!J57*'DATA（1～4ST）'!K57</f>
        <v>1407.75</v>
      </c>
      <c r="P57">
        <f>'DATA（1～4ST）'!N57*'DATA（1～4ST）'!O57</f>
        <v>1344.75</v>
      </c>
    </row>
    <row r="58" spans="1:16">
      <c r="A58" s="4">
        <f>'DATA（1～4ST）'!B58+'DATA（1～4ST）'!$B$106*(1000/$B$1-1)+情報登録!$B$40*(25-$B$2)</f>
        <v>4.4510684039087947</v>
      </c>
      <c r="B58" s="4">
        <f>'DATA（1～4ST）'!C58+情報登録!$B$41*(25-$B$2)-情報登録!$B$42*('STC計算（1～4ST)'!A58-'DATA（1～4ST）'!B58)-情報登録!$B$43*'STC計算（1～4ST)'!A58*(25-'STC計算（1～4ST)'!$B$2)</f>
        <v>379.33784881107488</v>
      </c>
      <c r="C58" s="4">
        <f t="shared" si="0"/>
        <v>1688.4587132497068</v>
      </c>
      <c r="D58" s="12">
        <f>'DATA（1～4ST）'!F58+'DATA（1～4ST）'!$F$106*(1000/$E$1-1)+情報登録!$B$40*(25-$E$2)</f>
        <v>4.4553572204125951</v>
      </c>
      <c r="E58" s="12">
        <f>'DATA（1～4ST）'!G58+情報登録!$B$41*(25-$E$2)-情報登録!$B$42*('STC計算（1～4ST)'!D58-'DATA（1～4ST）'!F58)-情報登録!$B$43*'STC計算（1～4ST)'!D58*(25-'STC計算（1～4ST)'!$E$2)</f>
        <v>375.53573656894679</v>
      </c>
      <c r="F58" s="12">
        <f t="shared" si="1"/>
        <v>1673.1458554454193</v>
      </c>
      <c r="G58" s="5">
        <f>'DATA（1～4ST）'!J58+'DATA（1～4ST）'!$J$106*(1000/$H$1-1)+情報登録!$B$40*(25-$H$2)</f>
        <v>4.4610684039087953</v>
      </c>
      <c r="H58" s="5">
        <f>'DATA（1～4ST）'!K58+情報登録!$B$41*(25-$H$2)-情報登録!$B$42*('STC計算（1～4ST)'!G58-'DATA（1～4ST）'!J58)-情報登録!$B$43*'STC計算（1～4ST)'!G58*(25-'STC計算（1～4ST)'!$H$2)</f>
        <v>376.13792381107487</v>
      </c>
      <c r="I58" s="5">
        <f t="shared" si="3"/>
        <v>1677.9770074254398</v>
      </c>
      <c r="J58" s="15">
        <f>'DATA（1～4ST）'!N58+'DATA（1～4ST）'!$N$106*(1000/$K$1-1)+情報登録!$B$40*(25-$K$2)</f>
        <v>4.4576373507057552</v>
      </c>
      <c r="K58" s="15">
        <f>'DATA（1～4ST）'!O58+情報登録!$B$41*(25-$K$2)-情報登録!$B$42*('STC計算（1～4ST)'!J58-'DATA（1～4ST）'!N58)-情報登録!$B$43*'STC計算（1～4ST)'!J58*(25-'STC計算（1～4ST)'!$K$2)</f>
        <v>358.63961360477737</v>
      </c>
      <c r="L58" s="15">
        <f t="shared" si="2"/>
        <v>1598.6853370473355</v>
      </c>
      <c r="M58">
        <f>'DATA（1～4ST）'!B58*'DATA（1～4ST）'!C58</f>
        <v>1455.992</v>
      </c>
      <c r="N58">
        <f>'DATA（1～4ST）'!F58*'DATA（1～4ST）'!G58</f>
        <v>1441.3239999999998</v>
      </c>
      <c r="O58">
        <f>'DATA（1～4ST）'!J58*'DATA（1～4ST）'!K58</f>
        <v>1447.38</v>
      </c>
      <c r="P58">
        <f>'DATA（1～4ST）'!N58*'DATA（1～4ST）'!O58</f>
        <v>1379.655</v>
      </c>
    </row>
    <row r="59" spans="1:16">
      <c r="A59" s="4">
        <f>'DATA（1～4ST）'!B59+'DATA（1～4ST）'!$B$106*(1000/$B$1-1)+情報登録!$B$40*(25-$B$2)</f>
        <v>4.561068403908795</v>
      </c>
      <c r="B59" s="4">
        <f>'DATA（1～4ST）'!C59+情報登録!$B$41*(25-$B$2)-情報登録!$B$42*('STC計算（1～4ST)'!A59-'DATA（1～4ST）'!B59)-情報登録!$B$43*'STC計算（1～4ST)'!A59*(25-'STC計算（1～4ST)'!$B$2)</f>
        <v>378.13867381107491</v>
      </c>
      <c r="C59" s="4">
        <f t="shared" si="0"/>
        <v>1724.716357415668</v>
      </c>
      <c r="D59" s="12">
        <f>'DATA（1～4ST）'!F59+'DATA（1～4ST）'!$F$106*(1000/$E$1-1)+情報登録!$B$40*(25-$E$2)</f>
        <v>4.5753572204125952</v>
      </c>
      <c r="E59" s="12">
        <f>'DATA（1～4ST）'!G59+情報登録!$B$41*(25-$E$2)-情報登録!$B$42*('STC計算（1～4ST)'!D59-'DATA（1～4ST）'!F59)-情報登録!$B$43*'STC計算（1～4ST)'!D59*(25-'STC計算（1～4ST)'!$E$2)</f>
        <v>374.3366365689468</v>
      </c>
      <c r="F59" s="12">
        <f t="shared" si="1"/>
        <v>1712.7238329906963</v>
      </c>
      <c r="G59" s="5">
        <f>'DATA（1～4ST）'!J59+'DATA（1～4ST）'!$J$106*(1000/$H$1-1)+情報登録!$B$40*(25-$H$2)</f>
        <v>4.5710684039087948</v>
      </c>
      <c r="H59" s="5">
        <f>'DATA（1～4ST）'!K59+情報登録!$B$41*(25-$H$2)-情報登録!$B$42*('STC計算（1～4ST)'!G59-'DATA（1～4ST）'!J59)-情報登録!$B$43*'STC計算（1～4ST)'!G59*(25-'STC計算（1～4ST)'!$H$2)</f>
        <v>374.9387488110749</v>
      </c>
      <c r="I59" s="5">
        <f t="shared" si="3"/>
        <v>1713.8706680914006</v>
      </c>
      <c r="J59" s="15">
        <f>'DATA（1～4ST）'!N59+'DATA（1～4ST）'!$N$106*(1000/$K$1-1)+情報登録!$B$40*(25-$K$2)</f>
        <v>4.5676373507057546</v>
      </c>
      <c r="K59" s="15">
        <f>'DATA（1～4ST）'!O59+情報登録!$B$41*(25-$K$2)-情報登録!$B$42*('STC計算（1～4ST)'!J59-'DATA（1～4ST）'!N59)-情報登録!$B$43*'STC計算（1～4ST)'!J59*(25-'STC計算（1～4ST)'!$K$2)</f>
        <v>356.64043860477739</v>
      </c>
      <c r="L59" s="15">
        <f t="shared" si="2"/>
        <v>1629.0041881432637</v>
      </c>
      <c r="M59">
        <f>'DATA（1～4ST）'!B59*'DATA（1～4ST）'!C59</f>
        <v>1492.72</v>
      </c>
      <c r="N59">
        <f>'DATA（1～4ST）'!F59*'DATA（1～4ST）'!G59</f>
        <v>1481.356</v>
      </c>
      <c r="O59">
        <f>'DATA（1～4ST）'!J59*'DATA（1～4ST）'!K59</f>
        <v>1483.7440000000001</v>
      </c>
      <c r="P59">
        <f>'DATA（1～4ST）'!N59*'DATA（1～4ST）'!O59</f>
        <v>1410.91</v>
      </c>
    </row>
    <row r="60" spans="1:16">
      <c r="A60" s="4">
        <f>'DATA（1～4ST）'!B60+'DATA（1～4ST）'!$B$106*(1000/$B$1-1)+情報登録!$B$40*(25-$B$2)</f>
        <v>4.6710684039087953</v>
      </c>
      <c r="B60" s="4">
        <f>'DATA（1～4ST）'!C60+情報登録!$B$41*(25-$B$2)-情報登録!$B$42*('STC計算（1～4ST)'!A60-'DATA（1～4ST）'!B60)-情報登録!$B$43*'STC計算（1～4ST)'!A60*(25-'STC計算（1～4ST)'!$B$2)</f>
        <v>376.93949881107488</v>
      </c>
      <c r="C60" s="4">
        <f t="shared" si="0"/>
        <v>1760.7101830816289</v>
      </c>
      <c r="D60" s="12">
        <f>'DATA（1～4ST）'!F60+'DATA（1～4ST）'!$F$106*(1000/$E$1-1)+情報登録!$B$40*(25-$E$2)</f>
        <v>4.6753572204125957</v>
      </c>
      <c r="E60" s="12">
        <f>'DATA（1～4ST）'!G60+情報登録!$B$41*(25-$E$2)-情報登録!$B$42*('STC計算（1～4ST)'!D60-'DATA（1～4ST）'!F60)-情報登録!$B$43*'STC計算（1～4ST)'!D60*(25-'STC計算（1～4ST)'!$E$2)</f>
        <v>373.43738656894681</v>
      </c>
      <c r="F60" s="12">
        <f t="shared" si="1"/>
        <v>1745.9531816671351</v>
      </c>
      <c r="G60" s="5">
        <f>'DATA（1～4ST）'!J60+'DATA（1～4ST）'!$J$106*(1000/$H$1-1)+情報登録!$B$40*(25-$H$2)</f>
        <v>4.6810684039087951</v>
      </c>
      <c r="H60" s="5">
        <f>'DATA（1～4ST）'!K60+情報登録!$B$41*(25-$H$2)-情報登録!$B$42*('STC計算（1～4ST)'!G60-'DATA（1～4ST）'!J60)-情報登録!$B$43*'STC計算（1～4ST)'!G60*(25-'STC計算（1～4ST)'!$H$2)</f>
        <v>373.73957381107493</v>
      </c>
      <c r="I60" s="5">
        <f t="shared" si="3"/>
        <v>1749.5005102573618</v>
      </c>
      <c r="J60" s="15">
        <f>'DATA（1～4ST）'!N60+'DATA（1～4ST）'!$N$106*(1000/$K$1-1)+情報登録!$B$40*(25-$K$2)</f>
        <v>4.6776373507057549</v>
      </c>
      <c r="K60" s="15">
        <f>'DATA（1～4ST）'!O60+情報登録!$B$41*(25-$K$2)-情報登録!$B$42*('STC計算（1～4ST)'!J60-'DATA（1～4ST）'!N60)-情報登録!$B$43*'STC計算（1～4ST)'!J60*(25-'STC計算（1～4ST)'!$K$2)</f>
        <v>354.54126360477733</v>
      </c>
      <c r="L60" s="15">
        <f t="shared" si="2"/>
        <v>1658.4154570041212</v>
      </c>
      <c r="M60">
        <f>'DATA（1～4ST）'!B60*'DATA（1～4ST）'!C60</f>
        <v>1529.184</v>
      </c>
      <c r="N60">
        <f>'DATA（1～4ST）'!F60*'DATA（1～4ST）'!G60</f>
        <v>1514.904</v>
      </c>
      <c r="O60">
        <f>'DATA（1～4ST）'!J60*'DATA（1～4ST）'!K60</f>
        <v>1519.8440000000001</v>
      </c>
      <c r="P60">
        <f>'DATA（1～4ST）'!N60*'DATA（1～4ST）'!O60</f>
        <v>1441.3159999999998</v>
      </c>
    </row>
    <row r="61" spans="1:16">
      <c r="A61" s="4">
        <f>'DATA（1～4ST）'!B61+'DATA（1～4ST）'!$B$106*(1000/$B$1-1)+情報登録!$B$40*(25-$B$2)</f>
        <v>4.7810684039087956</v>
      </c>
      <c r="B61" s="4">
        <f>'DATA（1～4ST）'!C61+情報登録!$B$41*(25-$B$2)-情報登録!$B$42*('STC計算（1～4ST)'!A61-'DATA（1～4ST）'!B61)-情報登録!$B$43*'STC計算（1～4ST)'!A61*(25-'STC計算（1～4ST)'!$B$2)</f>
        <v>375.54032381107487</v>
      </c>
      <c r="C61" s="4">
        <f t="shared" si="0"/>
        <v>1795.483976566808</v>
      </c>
      <c r="D61" s="12">
        <f>'DATA（1～4ST）'!F61+'DATA（1～4ST）'!$F$106*(1000/$E$1-1)+情報登録!$B$40*(25-$E$2)</f>
        <v>4.785357220412596</v>
      </c>
      <c r="E61" s="12">
        <f>'DATA（1～4ST）'!G61+情報登録!$B$41*(25-$E$2)-情報登録!$B$42*('STC計算（1～4ST)'!D61-'DATA（1～4ST）'!F61)-情報登録!$B$43*'STC計算（1～4ST)'!D61*(25-'STC計算（1～4ST)'!$E$2)</f>
        <v>371.93821156894683</v>
      </c>
      <c r="F61" s="12">
        <f t="shared" si="1"/>
        <v>1779.8572062788076</v>
      </c>
      <c r="G61" s="5">
        <f>'DATA（1～4ST）'!J61+'DATA（1～4ST）'!$J$106*(1000/$H$1-1)+情報登録!$B$40*(25-$H$2)</f>
        <v>4.7910684039087954</v>
      </c>
      <c r="H61" s="5">
        <f>'DATA（1～4ST）'!K61+情報登録!$B$41*(25-$H$2)-情報登録!$B$42*('STC計算（1～4ST)'!G61-'DATA（1～4ST）'!J61)-情報登録!$B$43*'STC計算（1～4ST)'!G61*(25-'STC計算（1～4ST)'!$H$2)</f>
        <v>372.2403988110749</v>
      </c>
      <c r="I61" s="5">
        <f t="shared" si="3"/>
        <v>1783.42921340215</v>
      </c>
      <c r="J61" s="15">
        <f>'DATA（1～4ST）'!N61+'DATA（1～4ST）'!$N$106*(1000/$K$1-1)+情報登録!$B$40*(25-$K$2)</f>
        <v>4.7876373507057552</v>
      </c>
      <c r="K61" s="15">
        <f>'DATA（1～4ST）'!O61+情報登録!$B$41*(25-$K$2)-情報登録!$B$42*('STC計算（1～4ST)'!J61-'DATA（1～4ST）'!N61)-情報登録!$B$43*'STC計算（1～4ST)'!J61*(25-'STC計算（1～4ST)'!$K$2)</f>
        <v>352.14208860477737</v>
      </c>
      <c r="L61" s="15">
        <f t="shared" si="2"/>
        <v>1685.9286161597677</v>
      </c>
      <c r="M61">
        <f>'DATA（1～4ST）'!B61*'DATA（1～4ST）'!C61</f>
        <v>1564.546</v>
      </c>
      <c r="N61">
        <f>'DATA（1～4ST）'!F61*'DATA（1～4ST）'!G61</f>
        <v>1549.4620000000002</v>
      </c>
      <c r="O61">
        <f>'DATA（1～4ST）'!J61*'DATA（1～4ST）'!K61</f>
        <v>1554.42</v>
      </c>
      <c r="P61">
        <f>'DATA（1～4ST）'!N61*'DATA（1～4ST）'!O61</f>
        <v>1470</v>
      </c>
    </row>
    <row r="62" spans="1:16">
      <c r="A62" s="4">
        <f>'DATA（1～4ST）'!B62+'DATA（1～4ST）'!$B$106*(1000/$B$1-1)+情報登録!$B$40*(25-$B$2)</f>
        <v>4.891068403908795</v>
      </c>
      <c r="B62" s="4">
        <f>'DATA（1～4ST）'!C62+情報登録!$B$41*(25-$B$2)-情報登録!$B$42*('STC計算（1～4ST)'!A62-'DATA（1～4ST）'!B62)-情報登録!$B$43*'STC計算（1～4ST)'!A62*(25-'STC計算（1～4ST)'!$B$2)</f>
        <v>374.34114881107485</v>
      </c>
      <c r="C62" s="4">
        <f t="shared" si="0"/>
        <v>1830.9281652327686</v>
      </c>
      <c r="D62" s="12">
        <f>'DATA（1～4ST）'!F62+'DATA（1～4ST）'!$F$106*(1000/$E$1-1)+情報登録!$B$40*(25-$E$2)</f>
        <v>4.9053572204125953</v>
      </c>
      <c r="E62" s="12">
        <f>'DATA（1～4ST）'!G62+情報登録!$B$41*(25-$E$2)-情報登録!$B$42*('STC計算（1～4ST)'!D62-'DATA（1～4ST）'!F62)-情報登録!$B$43*'STC計算（1～4ST)'!D62*(25-'STC計算（1～4ST)'!$E$2)</f>
        <v>370.53911156894679</v>
      </c>
      <c r="F62" s="12">
        <f t="shared" si="1"/>
        <v>1817.6267063800015</v>
      </c>
      <c r="G62" s="5">
        <f>'DATA（1～4ST）'!J62+'DATA（1～4ST）'!$J$106*(1000/$H$1-1)+情報登録!$B$40*(25-$H$2)</f>
        <v>4.9110684039087955</v>
      </c>
      <c r="H62" s="5">
        <f>'DATA（1～4ST）'!K62+情報登録!$B$41*(25-$H$2)-情報登録!$B$42*('STC計算（1～4ST)'!G62-'DATA（1～4ST）'!J62)-情報登録!$B$43*'STC計算（1～4ST)'!G62*(25-'STC計算（1～4ST)'!$H$2)</f>
        <v>371.04129881107485</v>
      </c>
      <c r="I62" s="5">
        <f t="shared" si="3"/>
        <v>1822.2091991363518</v>
      </c>
      <c r="J62" s="15">
        <f>'DATA（1～4ST）'!N62+'DATA（1～4ST）'!$N$106*(1000/$K$1-1)+情報登録!$B$40*(25-$K$2)</f>
        <v>4.9076373507057554</v>
      </c>
      <c r="K62" s="15">
        <f>'DATA（1～4ST）'!O62+情報登録!$B$41*(25-$K$2)-情報登録!$B$42*('STC計算（1～4ST)'!J62-'DATA（1～4ST）'!N62)-情報登録!$B$43*'STC計算（1～4ST)'!J62*(25-'STC計算（1～4ST)'!$K$2)</f>
        <v>349.54298860477735</v>
      </c>
      <c r="L62" s="15">
        <f t="shared" si="2"/>
        <v>1715.4302265541216</v>
      </c>
      <c r="M62">
        <f>'DATA（1～4ST）'!B62*'DATA（1～4ST）'!C62</f>
        <v>1600.4599999999998</v>
      </c>
      <c r="N62">
        <f>'DATA（1～4ST）'!F62*'DATA（1～4ST）'!G62</f>
        <v>1587.8039999999999</v>
      </c>
      <c r="O62">
        <f>'DATA（1～4ST）'!J62*'DATA（1～4ST）'!K62</f>
        <v>1593.6479999999999</v>
      </c>
      <c r="P62">
        <f>'DATA（1～4ST）'!N62*'DATA（1～4ST）'!O62</f>
        <v>1500.768</v>
      </c>
    </row>
    <row r="63" spans="1:16">
      <c r="A63" s="4">
        <f>'DATA（1～4ST）'!B63+'DATA（1～4ST）'!$B$106*(1000/$B$1-1)+情報登録!$B$40*(25-$B$2)</f>
        <v>5.0010684039087954</v>
      </c>
      <c r="B63" s="4">
        <f>'DATA（1～4ST）'!C63+情報登録!$B$41*(25-$B$2)-情報登録!$B$42*('STC計算（1～4ST)'!A63-'DATA（1～4ST）'!B63)-情報登録!$B$43*'STC計算（1～4ST)'!A63*(25-'STC計算（1～4ST)'!$B$2)</f>
        <v>373.14197381107488</v>
      </c>
      <c r="C63" s="4">
        <f t="shared" si="0"/>
        <v>1866.1085353987298</v>
      </c>
      <c r="D63" s="12">
        <f>'DATA（1～4ST）'!F63+'DATA（1～4ST）'!$F$106*(1000/$E$1-1)+情報登録!$B$40*(25-$E$2)</f>
        <v>5.0153572204125956</v>
      </c>
      <c r="E63" s="12">
        <f>'DATA（1～4ST）'!G63+情報登録!$B$41*(25-$E$2)-情報登録!$B$42*('STC計算（1～4ST)'!D63-'DATA（1～4ST）'!F63)-情報登録!$B$43*'STC計算（1～4ST)'!D63*(25-'STC計算（1～4ST)'!$E$2)</f>
        <v>369.33993656894677</v>
      </c>
      <c r="F63" s="12">
        <f t="shared" si="1"/>
        <v>1852.3717176577973</v>
      </c>
      <c r="G63" s="5">
        <f>'DATA（1～4ST）'!J63+'DATA（1～4ST）'!$J$106*(1000/$H$1-1)+情報登録!$B$40*(25-$H$2)</f>
        <v>5.0110684039087952</v>
      </c>
      <c r="H63" s="5">
        <f>'DATA（1～4ST）'!K63+情報登録!$B$41*(25-$H$2)-情報登録!$B$42*('STC計算（1～4ST)'!G63-'DATA（1～4ST）'!J63)-情報登録!$B$43*'STC計算（1～4ST)'!G63*(25-'STC計算（1～4ST)'!$H$2)</f>
        <v>369.94204881107487</v>
      </c>
      <c r="I63" s="5">
        <f t="shared" si="3"/>
        <v>1853.8049120744624</v>
      </c>
      <c r="J63" s="15">
        <f>'DATA（1～4ST）'!N63+'DATA（1～4ST）'!$N$106*(1000/$K$1-1)+情報登録!$B$40*(25-$K$2)</f>
        <v>5.007637350705755</v>
      </c>
      <c r="K63" s="15">
        <f>'DATA（1～4ST）'!O63+情報登録!$B$41*(25-$K$2)-情報登録!$B$42*('STC計算（1～4ST)'!J63-'DATA（1～4ST）'!N63)-情報登録!$B$43*'STC計算（1～4ST)'!J63*(25-'STC計算（1～4ST)'!$K$2)</f>
        <v>346.84373860477734</v>
      </c>
      <c r="L63" s="15">
        <f t="shared" si="2"/>
        <v>1736.8676602957066</v>
      </c>
      <c r="M63">
        <f>'DATA（1～4ST）'!B63*'DATA（1～4ST）'!C63</f>
        <v>1636.1100000000001</v>
      </c>
      <c r="N63">
        <f>'DATA（1～4ST）'!F63*'DATA（1～4ST）'!G63</f>
        <v>1623.0239999999999</v>
      </c>
      <c r="O63">
        <f>'DATA（1～4ST）'!J63*'DATA（1～4ST）'!K63</f>
        <v>1625.6759999999999</v>
      </c>
      <c r="P63">
        <f>'DATA（1～4ST）'!N63*'DATA（1～4ST）'!O63</f>
        <v>1523.5739999999998</v>
      </c>
    </row>
    <row r="64" spans="1:16">
      <c r="A64" s="4">
        <f>'DATA（1～4ST）'!B64+'DATA（1～4ST）'!$B$106*(1000/$B$1-1)+情報登録!$B$40*(25-$B$2)</f>
        <v>5.1210684039087955</v>
      </c>
      <c r="B64" s="4">
        <f>'DATA（1～4ST）'!C64+情報登録!$B$41*(25-$B$2)-情報登録!$B$42*('STC計算（1～4ST)'!A64-'DATA（1～4ST）'!B64)-情報登録!$B$43*'STC計算（1～4ST)'!A64*(25-'STC計算（1～4ST)'!$B$2)</f>
        <v>371.64287381107488</v>
      </c>
      <c r="C64" s="4">
        <f t="shared" si="0"/>
        <v>1903.2085786117591</v>
      </c>
      <c r="D64" s="12">
        <f>'DATA（1～4ST）'!F64+'DATA（1～4ST）'!$F$106*(1000/$E$1-1)+情報登録!$B$40*(25-$E$2)</f>
        <v>5.1253572204125959</v>
      </c>
      <c r="E64" s="12">
        <f>'DATA（1～4ST）'!G64+情報登録!$B$41*(25-$E$2)-情報登録!$B$42*('STC計算（1～4ST)'!D64-'DATA（1～4ST）'!F64)-情報登録!$B$43*'STC計算（1～4ST)'!D64*(25-'STC計算（1～4ST)'!$E$2)</f>
        <v>367.84076156894679</v>
      </c>
      <c r="F64" s="12">
        <f t="shared" si="1"/>
        <v>1885.3153032694695</v>
      </c>
      <c r="G64" s="5">
        <f>'DATA（1～4ST）'!J64+'DATA（1～4ST）'!$J$106*(1000/$H$1-1)+情報登録!$B$40*(25-$H$2)</f>
        <v>5.1310684039087953</v>
      </c>
      <c r="H64" s="5">
        <f>'DATA（1～4ST）'!K64+情報登録!$B$41*(25-$H$2)-情報登録!$B$42*('STC計算（1～4ST)'!G64-'DATA（1～4ST）'!J64)-情報登録!$B$43*'STC計算（1～4ST)'!G64*(25-'STC計算（1～4ST)'!$H$2)</f>
        <v>368.14294881107486</v>
      </c>
      <c r="I64" s="5">
        <f t="shared" si="3"/>
        <v>1888.9666527663192</v>
      </c>
      <c r="J64" s="15">
        <f>'DATA（1～4ST）'!N64+'DATA（1～4ST）'!$N$106*(1000/$K$1-1)+情報登録!$B$40*(25-$K$2)</f>
        <v>5.1176373507057553</v>
      </c>
      <c r="K64" s="15">
        <f>'DATA（1～4ST）'!O64+情報登録!$B$41*(25-$K$2)-情報登録!$B$42*('STC計算（1～4ST)'!J64-'DATA（1～4ST）'!N64)-情報登録!$B$43*'STC計算（1～4ST)'!J64*(25-'STC計算（1～4ST)'!$K$2)</f>
        <v>343.94456360477739</v>
      </c>
      <c r="L64" s="15">
        <f t="shared" si="2"/>
        <v>1760.1835452760001</v>
      </c>
      <c r="M64">
        <f>'DATA（1～4ST）'!B64*'DATA（1～4ST）'!C64</f>
        <v>1673.835</v>
      </c>
      <c r="N64">
        <f>'DATA（1～4ST）'!F64*'DATA（1～4ST）'!G64</f>
        <v>1656.6210000000001</v>
      </c>
      <c r="O64">
        <f>'DATA（1～4ST）'!J64*'DATA（1～4ST）'!K64</f>
        <v>1661.64</v>
      </c>
      <c r="P64">
        <f>'DATA（1～4ST）'!N64*'DATA（1～4ST）'!O64</f>
        <v>1548.354</v>
      </c>
    </row>
    <row r="65" spans="1:16">
      <c r="A65" s="4">
        <f>'DATA（1～4ST）'!B65+'DATA（1～4ST）'!$B$106*(1000/$B$1-1)+情報登録!$B$40*(25-$B$2)</f>
        <v>5.2410684039087956</v>
      </c>
      <c r="B65" s="4">
        <f>'DATA（1～4ST）'!C65+情報登録!$B$41*(25-$B$2)-情報登録!$B$42*('STC計算（1～4ST)'!A65-'DATA（1～4ST）'!B65)-情報登録!$B$43*'STC計算（1～4ST)'!A65*(25-'STC計算（1～4ST)'!$B$2)</f>
        <v>370.2437738110749</v>
      </c>
      <c r="C65" s="4">
        <f t="shared" si="0"/>
        <v>1940.4729446651795</v>
      </c>
      <c r="D65" s="12">
        <f>'DATA（1～4ST）'!F65+'DATA（1～4ST）'!$F$106*(1000/$E$1-1)+情報登録!$B$40*(25-$E$2)</f>
        <v>5.245357220412596</v>
      </c>
      <c r="E65" s="12">
        <f>'DATA（1～4ST）'!G65+情報登録!$B$41*(25-$E$2)-情報登録!$B$42*('STC計算（1～4ST)'!D65-'DATA（1～4ST）'!F65)-情報登録!$B$43*'STC計算（1～4ST)'!D65*(25-'STC計算（1～4ST)'!$E$2)</f>
        <v>366.6416615689468</v>
      </c>
      <c r="F65" s="12">
        <f t="shared" si="1"/>
        <v>1923.1664868147466</v>
      </c>
      <c r="G65" s="5">
        <f>'DATA（1～4ST）'!J65+'DATA（1～4ST）'!$J$106*(1000/$H$1-1)+情報登録!$B$40*(25-$H$2)</f>
        <v>5.3210684039087957</v>
      </c>
      <c r="H65" s="5">
        <f>'DATA（1～4ST）'!K65+情報登録!$B$41*(25-$H$2)-情報登録!$B$42*('STC計算（1～4ST)'!G65-'DATA（1～4ST）'!J65)-情報登録!$B$43*'STC計算（1～4ST)'!G65*(25-'STC計算（1～4ST)'!$H$2)</f>
        <v>366.74437381107492</v>
      </c>
      <c r="I65" s="5">
        <f t="shared" si="3"/>
        <v>1951.4718997974271</v>
      </c>
      <c r="J65" s="15">
        <f>'DATA（1～4ST）'!N65+'DATA（1～4ST）'!$N$106*(1000/$K$1-1)+情報登録!$B$40*(25-$K$2)</f>
        <v>5.2376373507057554</v>
      </c>
      <c r="K65" s="15">
        <f>'DATA（1～4ST）'!O65+情報登録!$B$41*(25-$K$2)-情報登録!$B$42*('STC計算（1～4ST)'!J65-'DATA（1～4ST）'!N65)-情報登録!$B$43*'STC計算（1～4ST)'!J65*(25-'STC計算（1～4ST)'!$K$2)</f>
        <v>341.2454636047774</v>
      </c>
      <c r="L65" s="15">
        <f t="shared" si="2"/>
        <v>1787.3199859352835</v>
      </c>
      <c r="M65">
        <f>'DATA（1～4ST）'!B65*'DATA（1～4ST）'!C65</f>
        <v>1711.6650000000002</v>
      </c>
      <c r="N65">
        <f>'DATA（1～4ST）'!F65*'DATA（1～4ST）'!G65</f>
        <v>1694.9250000000002</v>
      </c>
      <c r="O65">
        <f>'DATA（1～4ST）'!J65*'DATA（1～4ST）'!K65</f>
        <v>1724.5580000000002</v>
      </c>
      <c r="P65">
        <f>'DATA（1～4ST）'!N65*'DATA（1～4ST）'!O65</f>
        <v>1576.8150000000003</v>
      </c>
    </row>
    <row r="66" spans="1:16">
      <c r="A66" s="4">
        <f>'DATA（1～4ST）'!B66+'DATA（1～4ST）'!$B$106*(1000/$B$1-1)+情報登録!$B$40*(25-$B$2)</f>
        <v>5.351068403908795</v>
      </c>
      <c r="B66" s="4">
        <f>'DATA（1～4ST）'!C66+情報登録!$B$41*(25-$B$2)-情報登録!$B$42*('STC計算（1～4ST)'!A66-'DATA（1～4ST）'!B66)-情報登録!$B$43*'STC計算（1～4ST)'!A66*(25-'STC計算（1～4ST)'!$B$2)</f>
        <v>368.74459881107492</v>
      </c>
      <c r="C66" s="4">
        <f t="shared" si="0"/>
        <v>1973.1775718099677</v>
      </c>
      <c r="D66" s="12">
        <f>'DATA（1～4ST）'!F66+'DATA（1～4ST）'!$F$106*(1000/$E$1-1)+情報登録!$B$40*(25-$E$2)</f>
        <v>5.3553572204125954</v>
      </c>
      <c r="E66" s="12">
        <f>'DATA（1～4ST）'!G66+情報登録!$B$41*(25-$E$2)-情報登録!$B$42*('STC計算（1～4ST)'!D66-'DATA（1～4ST）'!F66)-情報登録!$B$43*'STC計算（1～4ST)'!D66*(25-'STC計算（1～4ST)'!$E$2)</f>
        <v>365.14248656894682</v>
      </c>
      <c r="F66" s="12">
        <f t="shared" si="1"/>
        <v>1955.4684519264185</v>
      </c>
      <c r="G66" s="5">
        <f>'DATA（1～4ST）'!J66+'DATA（1～4ST）'!$J$106*(1000/$H$1-1)+情報登録!$B$40*(25-$H$2)</f>
        <v>5.3610684039087948</v>
      </c>
      <c r="H66" s="5">
        <f>'DATA（1～4ST）'!K66+情報登録!$B$41*(25-$H$2)-情報登録!$B$42*('STC計算（1～4ST)'!G66-'DATA（1～4ST）'!J66)-情報登録!$B$43*'STC計算（1～4ST)'!G66*(25-'STC計算（1～4ST)'!$H$2)</f>
        <v>365.44467381107489</v>
      </c>
      <c r="I66" s="5">
        <f t="shared" si="3"/>
        <v>1959.1738941453093</v>
      </c>
      <c r="J66" s="15">
        <f>'DATA（1～4ST）'!N66+'DATA（1～4ST）'!$N$106*(1000/$K$1-1)+情報登録!$B$40*(25-$K$2)</f>
        <v>5.3476373507057549</v>
      </c>
      <c r="K66" s="15">
        <f>'DATA（1～4ST）'!O66+情報登録!$B$41*(25-$K$2)-情報登録!$B$42*('STC計算（1～4ST)'!J66-'DATA（1～4ST）'!N66)-情報登録!$B$43*'STC計算（1～4ST)'!J66*(25-'STC計算（1～4ST)'!$K$2)</f>
        <v>338.04628860477737</v>
      </c>
      <c r="L66" s="15">
        <f t="shared" si="2"/>
        <v>1807.7489592103648</v>
      </c>
      <c r="M66">
        <f>'DATA（1～4ST）'!B66*'DATA（1～4ST）'!C66</f>
        <v>1745.0160000000001</v>
      </c>
      <c r="N66">
        <f>'DATA（1～4ST）'!F66*'DATA（1～4ST）'!G66</f>
        <v>1727.8799999999999</v>
      </c>
      <c r="O66">
        <f>'DATA（1～4ST）'!J66*'DATA（1～4ST）'!K66</f>
        <v>1732.9409999999998</v>
      </c>
      <c r="P66">
        <f>'DATA（1～4ST）'!N66*'DATA（1～4ST）'!O66</f>
        <v>1598.8839999999998</v>
      </c>
    </row>
    <row r="67" spans="1:16">
      <c r="A67" s="4">
        <f>'DATA（1～4ST）'!B67+'DATA（1～4ST）'!$B$106*(1000/$B$1-1)+情報登録!$B$40*(25-$B$2)</f>
        <v>5.4610684039087953</v>
      </c>
      <c r="B67" s="4">
        <f>'DATA（1～4ST）'!C67+情報登録!$B$41*(25-$B$2)-情報登録!$B$42*('STC計算（1～4ST)'!A67-'DATA（1～4ST）'!B67)-情報登録!$B$43*'STC計算（1～4ST)'!A67*(25-'STC計算（1～4ST)'!$B$2)</f>
        <v>366.94542381107487</v>
      </c>
      <c r="C67" s="4">
        <f t="shared" si="0"/>
        <v>2003.9140599335831</v>
      </c>
      <c r="D67" s="12">
        <f>'DATA（1～4ST）'!F67+'DATA（1～4ST）'!$F$106*(1000/$E$1-1)+情報登録!$B$40*(25-$E$2)</f>
        <v>5.4753572204125955</v>
      </c>
      <c r="E67" s="12">
        <f>'DATA（1～4ST）'!G67+情報登録!$B$41*(25-$E$2)-情報登録!$B$42*('STC計算（1～4ST)'!D67-'DATA（1～4ST）'!F67)-情報登録!$B$43*'STC計算（1～4ST)'!D67*(25-'STC計算（1～4ST)'!$E$2)</f>
        <v>363.74338656894685</v>
      </c>
      <c r="F67" s="12">
        <f t="shared" si="1"/>
        <v>1991.624978027613</v>
      </c>
      <c r="G67" s="5">
        <f>'DATA（1～4ST）'!J67+'DATA（1～4ST）'!$J$106*(1000/$H$1-1)+情報登録!$B$40*(25-$H$2)</f>
        <v>5.4710684039087951</v>
      </c>
      <c r="H67" s="5">
        <f>'DATA（1～4ST）'!K67+情報登録!$B$41*(25-$H$2)-情報登録!$B$42*('STC計算（1～4ST)'!G67-'DATA（1～4ST）'!J67)-情報登録!$B$43*'STC計算（1～4ST)'!G67*(25-'STC計算（1～4ST)'!$H$2)</f>
        <v>363.74549881107492</v>
      </c>
      <c r="I67" s="5">
        <f t="shared" si="3"/>
        <v>1990.0765056093162</v>
      </c>
      <c r="J67" s="15">
        <f>'DATA（1～4ST）'!N67+'DATA（1～4ST）'!$N$106*(1000/$K$1-1)+情報登録!$B$40*(25-$K$2)</f>
        <v>5.467637350705755</v>
      </c>
      <c r="K67" s="15">
        <f>'DATA（1～4ST）'!O67+情報登録!$B$41*(25-$K$2)-情報登録!$B$42*('STC計算（1～4ST)'!J67-'DATA（1～4ST）'!N67)-情報登録!$B$43*'STC計算（1～4ST)'!J67*(25-'STC計算（1～4ST)'!$K$2)</f>
        <v>334.1471886047774</v>
      </c>
      <c r="L67" s="15">
        <f t="shared" si="2"/>
        <v>1826.9956490488014</v>
      </c>
      <c r="M67">
        <f>'DATA（1～4ST）'!B67*'DATA（1～4ST）'!C67</f>
        <v>1776.576</v>
      </c>
      <c r="N67">
        <f>'DATA（1～4ST）'!F67*'DATA（1～4ST）'!G67</f>
        <v>1764.6080000000002</v>
      </c>
      <c r="O67">
        <f>'DATA（1～4ST）'!J67*'DATA（1～4ST）'!K67</f>
        <v>1764.6080000000002</v>
      </c>
      <c r="P67">
        <f>'DATA（1～4ST）'!N67*'DATA（1～4ST）'!O67</f>
        <v>1620.1599999999999</v>
      </c>
    </row>
    <row r="68" spans="1:16">
      <c r="A68" s="4">
        <f>'DATA（1～4ST）'!B68+'DATA（1～4ST）'!$B$106*(1000/$B$1-1)+情報登録!$B$40*(25-$B$2)</f>
        <v>5.5810684039087954</v>
      </c>
      <c r="B68" s="4">
        <f>'DATA（1～4ST）'!C68+情報登録!$B$41*(25-$B$2)-情報登録!$B$42*('STC計算（1～4ST)'!A68-'DATA（1～4ST）'!B68)-情報登録!$B$43*'STC計算（1～4ST)'!A68*(25-'STC計算（1～4ST)'!$B$2)</f>
        <v>365.44632381107488</v>
      </c>
      <c r="C68" s="4">
        <f t="shared" si="0"/>
        <v>2039.5809311466126</v>
      </c>
      <c r="D68" s="12">
        <f>'DATA（1～4ST）'!F68+'DATA（1～4ST）'!$F$106*(1000/$E$1-1)+情報登録!$B$40*(25-$E$2)</f>
        <v>5.5853572204125959</v>
      </c>
      <c r="E68" s="12">
        <f>'DATA（1～4ST）'!G68+情報登録!$B$41*(25-$E$2)-情報登録!$B$42*('STC計算（1～4ST)'!D68-'DATA（1～4ST）'!F68)-情報登録!$B$43*'STC計算（1～4ST)'!D68*(25-'STC計算（1～4ST)'!$E$2)</f>
        <v>361.9442115689468</v>
      </c>
      <c r="F68" s="12">
        <f t="shared" si="1"/>
        <v>2021.5877154731611</v>
      </c>
      <c r="G68" s="5">
        <f>'DATA（1～4ST）'!J68+'DATA（1～4ST）'!$J$106*(1000/$H$1-1)+情報登録!$B$40*(25-$H$2)</f>
        <v>5.5910684039087952</v>
      </c>
      <c r="H68" s="5">
        <f>'DATA（1～4ST）'!K68+情報登録!$B$41*(25-$H$2)-情報登録!$B$42*('STC計算（1～4ST)'!G68-'DATA（1～4ST）'!J68)-情報登録!$B$43*'STC計算（1～4ST)'!G68*(25-'STC計算（1～4ST)'!$H$2)</f>
        <v>362.24639881107493</v>
      </c>
      <c r="I68" s="5">
        <f t="shared" si="3"/>
        <v>2025.3443948223455</v>
      </c>
      <c r="J68" s="15">
        <f>'DATA（1～4ST）'!N68+'DATA（1～4ST）'!$N$106*(1000/$K$1-1)+情報登録!$B$40*(25-$K$2)</f>
        <v>5.5876373507057551</v>
      </c>
      <c r="K68" s="15">
        <f>'DATA（1～4ST）'!O68+情報登録!$B$41*(25-$K$2)-情報登録!$B$42*('STC計算（1～4ST)'!J68-'DATA（1～4ST）'!N68)-情報登録!$B$43*'STC計算（1～4ST)'!J68*(25-'STC計算（1～4ST)'!$K$2)</f>
        <v>330.34808860477739</v>
      </c>
      <c r="L68" s="18">
        <f t="shared" si="2"/>
        <v>1845.8653186223085</v>
      </c>
      <c r="M68">
        <f>'DATA（1～4ST）'!B68*'DATA（1～4ST）'!C68</f>
        <v>1812.8670000000002</v>
      </c>
      <c r="N68">
        <f>'DATA（1～4ST）'!F68*'DATA（1～4ST）'!G68</f>
        <v>1795.402</v>
      </c>
      <c r="O68">
        <f>'DATA（1～4ST）'!J68*'DATA（1～4ST）'!K68</f>
        <v>1800.5</v>
      </c>
      <c r="P68">
        <f>'DATA（1～4ST）'!N68*'DATA（1～4ST）'!O68</f>
        <v>1641</v>
      </c>
    </row>
    <row r="69" spans="1:16">
      <c r="A69" s="4">
        <f>'DATA（1～4ST）'!B69+'DATA（1～4ST）'!$B$106*(1000/$B$1-1)+情報登録!$B$40*(25-$B$2)</f>
        <v>5.6910684039087949</v>
      </c>
      <c r="B69" s="4">
        <f>'DATA（1～4ST）'!C69+情報登録!$B$41*(25-$B$2)-情報登録!$B$42*('STC計算（1～4ST)'!A69-'DATA（1～4ST）'!B69)-情報登録!$B$43*'STC計算（1～4ST)'!A69*(25-'STC計算（1～4ST)'!$B$2)</f>
        <v>364.04714881107486</v>
      </c>
      <c r="C69" s="4">
        <f t="shared" si="0"/>
        <v>2071.8172261317914</v>
      </c>
      <c r="D69" s="12">
        <f>'DATA（1～4ST）'!F69+'DATA（1～4ST）'!$F$106*(1000/$E$1-1)+情報登録!$B$40*(25-$E$2)</f>
        <v>5.705357220412596</v>
      </c>
      <c r="E69" s="12">
        <f>'DATA（1～4ST）'!G69+情報登録!$B$41*(25-$E$2)-情報登録!$B$42*('STC計算（1～4ST)'!D69-'DATA（1～4ST）'!F69)-情報登録!$B$43*'STC計算（1～4ST)'!D69*(25-'STC計算（1～4ST)'!$E$2)</f>
        <v>360.4451115689468</v>
      </c>
      <c r="F69" s="12">
        <f t="shared" si="1"/>
        <v>2056.4681198523144</v>
      </c>
      <c r="G69" s="5">
        <f>'DATA（1～4ST）'!J69+'DATA（1～4ST）'!$J$106*(1000/$H$1-1)+情報登録!$B$40*(25-$H$2)</f>
        <v>5.7010684039087955</v>
      </c>
      <c r="H69" s="5">
        <f>'DATA（1～4ST）'!K69+情報登録!$B$41*(25-$H$2)-情報登録!$B$42*('STC計算（1～4ST)'!G69-'DATA（1～4ST）'!J69)-情報登録!$B$43*'STC計算（1～4ST)'!G69*(25-'STC計算（1～4ST)'!$H$2)</f>
        <v>360.74722381107489</v>
      </c>
      <c r="I69" s="5">
        <f t="shared" si="3"/>
        <v>2056.644599467134</v>
      </c>
      <c r="J69" s="15">
        <f>'DATA（1～4ST）'!N69+'DATA（1～4ST）'!$N$106*(1000/$K$1-1)+情報登録!$B$40*(25-$K$2)</f>
        <v>5.6976373507057554</v>
      </c>
      <c r="K69" s="15">
        <f>'DATA（1～4ST）'!O69+情報登録!$B$41*(25-$K$2)-情報登録!$B$42*('STC計算（1～4ST)'!J69-'DATA（1～4ST）'!N69)-情報登録!$B$43*'STC計算（1～4ST)'!J69*(25-'STC計算（1～4ST)'!$K$2)</f>
        <v>326.24891360477739</v>
      </c>
      <c r="L69" s="18">
        <f t="shared" si="2"/>
        <v>1858.8479957817547</v>
      </c>
      <c r="M69">
        <f>'DATA（1～4ST）'!B69*'DATA（1～4ST）'!C69</f>
        <v>1845.6899999999998</v>
      </c>
      <c r="N69">
        <f>'DATA（1～4ST）'!F69*'DATA（1～4ST）'!G69</f>
        <v>1830.9130000000002</v>
      </c>
      <c r="O69">
        <f>'DATA（1～4ST）'!J69*'DATA（1～4ST）'!K69</f>
        <v>1832.4460000000001</v>
      </c>
      <c r="P69">
        <f>'DATA（1～4ST）'!N69*'DATA（1～4ST）'!O69</f>
        <v>1656.1510000000003</v>
      </c>
    </row>
    <row r="70" spans="1:16">
      <c r="A70" s="4">
        <f>'DATA（1～4ST）'!B70+'DATA（1～4ST）'!$B$106*(1000/$B$1-1)+情報登録!$B$40*(25-$B$2)</f>
        <v>5.811068403908795</v>
      </c>
      <c r="B70" s="4">
        <f>'DATA（1～4ST）'!C70+情報登録!$B$41*(25-$B$2)-情報登録!$B$42*('STC計算（1～4ST)'!A70-'DATA（1～4ST）'!B70)-情報登録!$B$43*'STC計算（1～4ST)'!A70*(25-'STC計算（1～4ST)'!$B$2)</f>
        <v>362.24804881107491</v>
      </c>
      <c r="C70" s="4">
        <f t="shared" si="0"/>
        <v>2105.0481908236484</v>
      </c>
      <c r="D70" s="12">
        <f>'DATA（1～4ST）'!F70+'DATA（1～4ST）'!$F$106*(1000/$E$1-1)+情報登録!$B$40*(25-$E$2)</f>
        <v>5.8253572204125961</v>
      </c>
      <c r="E70" s="12">
        <f>'DATA（1～4ST）'!G70+情報登録!$B$41*(25-$E$2)-情報登録!$B$42*('STC計算（1～4ST)'!D70-'DATA（1～4ST）'!F70)-情報登録!$B$43*'STC計算（1～4ST)'!D70*(25-'STC計算（1～4ST)'!$E$2)</f>
        <v>358.64601156894679</v>
      </c>
      <c r="F70" s="12">
        <f t="shared" si="1"/>
        <v>2089.2411330653435</v>
      </c>
      <c r="G70" s="5">
        <f>'DATA（1～4ST）'!J70+'DATA（1～4ST）'!$J$106*(1000/$H$1-1)+情報登録!$B$40*(25-$H$2)</f>
        <v>5.8210684039087957</v>
      </c>
      <c r="H70" s="5">
        <f>'DATA（1～4ST）'!K70+情報登録!$B$41*(25-$H$2)-情報登録!$B$42*('STC計算（1～4ST)'!G70-'DATA（1～4ST）'!J70)-情報登録!$B$43*'STC計算（1～4ST)'!G70*(25-'STC計算（1～4ST)'!$H$2)</f>
        <v>358.64812381107487</v>
      </c>
      <c r="I70" s="5">
        <f t="shared" si="3"/>
        <v>2087.7152616378175</v>
      </c>
      <c r="J70" s="15">
        <f>'DATA（1～4ST）'!N70+'DATA（1～4ST）'!$N$106*(1000/$K$1-1)+情報登録!$B$40*(25-$K$2)</f>
        <v>5.8076373507057548</v>
      </c>
      <c r="K70" s="15">
        <f>'DATA（1～4ST）'!O70+情報登録!$B$41*(25-$K$2)-情報登録!$B$42*('STC計算（1～4ST)'!J70-'DATA（1～4ST）'!N70)-情報登録!$B$43*'STC計算（1～4ST)'!J70*(25-'STC計算（1～4ST)'!$K$2)</f>
        <v>320.94973860477739</v>
      </c>
      <c r="L70" s="18">
        <f t="shared" si="2"/>
        <v>1863.9596896203539</v>
      </c>
      <c r="M70">
        <f>'DATA（1～4ST）'!B70*'DATA（1～4ST）'!C70</f>
        <v>1879.722</v>
      </c>
      <c r="N70">
        <f>'DATA（1～4ST）'!F70*'DATA（1～4ST）'!G70</f>
        <v>1864.4950000000001</v>
      </c>
      <c r="O70">
        <f>'DATA（1～4ST）'!J70*'DATA（1～4ST）'!K70</f>
        <v>1864.4950000000001</v>
      </c>
      <c r="P70">
        <f>'DATA（1～4ST）'!N70*'DATA（1～4ST）'!O70</f>
        <v>1664.136</v>
      </c>
    </row>
    <row r="71" spans="1:16">
      <c r="A71" s="4">
        <f>'DATA（1～4ST）'!B71+'DATA（1～4ST）'!$B$106*(1000/$B$1-1)+情報登録!$B$40*(25-$B$2)</f>
        <v>5.9310684039087951</v>
      </c>
      <c r="B71" s="4">
        <f>'DATA（1～4ST）'!C71+情報登録!$B$41*(25-$B$2)-情報登録!$B$42*('STC計算（1～4ST)'!A71-'DATA（1～4ST）'!B71)-情報登録!$B$43*'STC計算（1～4ST)'!A71*(25-'STC計算（1～4ST)'!$B$2)</f>
        <v>360.4489488110749</v>
      </c>
      <c r="C71" s="4">
        <f t="shared" si="0"/>
        <v>2137.8473715155051</v>
      </c>
      <c r="D71" s="12">
        <f>'DATA（1～4ST）'!F71+'DATA（1～4ST）'!$F$106*(1000/$E$1-1)+情報登録!$B$40*(25-$E$2)</f>
        <v>5.9453572204125953</v>
      </c>
      <c r="E71" s="12">
        <f>'DATA（1～4ST）'!G71+情報登録!$B$41*(25-$E$2)-情報登録!$B$42*('STC計算（1～4ST)'!D71-'DATA（1～4ST）'!F71)-情報登録!$B$43*'STC計算（1～4ST)'!D71*(25-'STC計算（1～4ST)'!$E$2)</f>
        <v>356.9469115689468</v>
      </c>
      <c r="F71" s="12">
        <f t="shared" si="1"/>
        <v>2122.176898000414</v>
      </c>
      <c r="G71" s="5">
        <f>'DATA（1～4ST）'!J71+'DATA（1～4ST）'!$J$106*(1000/$H$1-1)+情報登録!$B$40*(25-$H$2)</f>
        <v>5.9410684039087949</v>
      </c>
      <c r="H71" s="5">
        <f>'DATA（1～4ST）'!K71+情報登録!$B$41*(25-$H$2)-情報登録!$B$42*('STC計算（1～4ST)'!G71-'DATA（1～4ST）'!J71)-情報登録!$B$43*'STC計算（1～4ST)'!G71*(25-'STC計算（1～4ST)'!$H$2)</f>
        <v>356.94902381107488</v>
      </c>
      <c r="I71" s="5">
        <f t="shared" si="3"/>
        <v>2120.658567170065</v>
      </c>
      <c r="J71" s="15">
        <f>'DATA（1～4ST）'!N71+'DATA（1～4ST）'!$N$106*(1000/$K$1-1)+情報登録!$B$40*(25-$K$2)</f>
        <v>5.9276373507057549</v>
      </c>
      <c r="K71" s="15">
        <f>'DATA（1～4ST）'!O71+情報登録!$B$41*(25-$K$2)-情報登録!$B$42*('STC計算（1～4ST)'!J71-'DATA（1～4ST）'!N71)-情報登録!$B$43*'STC計算（1～4ST)'!J71*(25-'STC計算（1～4ST)'!$K$2)</f>
        <v>314.75063860477741</v>
      </c>
      <c r="L71" s="18">
        <f t="shared" si="2"/>
        <v>1865.7276415521674</v>
      </c>
      <c r="M71">
        <f>'DATA（1～4ST）'!B71*'DATA（1～4ST）'!C71</f>
        <v>1913.3220000000001</v>
      </c>
      <c r="N71">
        <f>'DATA（1～4ST）'!F71*'DATA（1～4ST）'!G71</f>
        <v>1898.1799999999998</v>
      </c>
      <c r="O71">
        <f>'DATA（1～4ST）'!J71*'DATA（1～4ST）'!K71</f>
        <v>1898.1799999999998</v>
      </c>
      <c r="P71">
        <f>'DATA（1～4ST）'!N71*'DATA（1～4ST）'!O71</f>
        <v>1669.2840000000001</v>
      </c>
    </row>
    <row r="72" spans="1:16">
      <c r="A72" s="4">
        <f>'DATA（1～4ST）'!B72+'DATA（1～4ST）'!$B$106*(1000/$B$1-1)+情報登録!$B$40*(25-$B$2)</f>
        <v>6.0410684039087954</v>
      </c>
      <c r="B72" s="4">
        <f>'DATA（1～4ST）'!C72+情報登録!$B$41*(25-$B$2)-情報登録!$B$42*('STC計算（1～4ST)'!A72-'DATA（1～4ST）'!B72)-情報登録!$B$43*'STC計算（1～4ST)'!A72*(25-'STC計算（1～4ST)'!$B$2)</f>
        <v>358.64977381107491</v>
      </c>
      <c r="C72" s="4">
        <f t="shared" ref="C72:C106" si="4">A72*B72</f>
        <v>2166.6278166391207</v>
      </c>
      <c r="D72" s="12">
        <f>'DATA（1～4ST）'!F72+'DATA（1～4ST）'!$F$106*(1000/$E$1-1)+情報登録!$B$40*(25-$E$2)</f>
        <v>6.0553572204125956</v>
      </c>
      <c r="E72" s="12">
        <f>'DATA（1～4ST）'!G72+情報登録!$B$41*(25-$E$2)-情報登録!$B$42*('STC計算（1～4ST)'!D72-'DATA（1～4ST）'!F72)-情報登録!$B$43*'STC計算（1～4ST)'!D72*(25-'STC計算（1～4ST)'!$E$2)</f>
        <v>355.44773656894682</v>
      </c>
      <c r="F72" s="12">
        <f t="shared" ref="F72:F106" si="5">D72*E72</f>
        <v>2152.3630181120861</v>
      </c>
      <c r="G72" s="5">
        <f>'DATA（1～4ST）'!J72+'DATA（1～4ST）'!$J$106*(1000/$H$1-1)+情報登録!$B$40*(25-$H$2)</f>
        <v>6.0510684039087952</v>
      </c>
      <c r="H72" s="5">
        <f>'DATA（1～4ST）'!K72+情報登録!$B$41*(25-$H$2)-情報登録!$B$42*('STC計算（1～4ST)'!G72-'DATA（1～4ST）'!J72)-情報登録!$B$43*'STC計算（1～4ST)'!G72*(25-'STC計算（1～4ST)'!$H$2)</f>
        <v>355.4498488110749</v>
      </c>
      <c r="I72" s="5">
        <f t="shared" si="3"/>
        <v>2150.8513493148535</v>
      </c>
      <c r="J72" s="15">
        <f>'DATA（1～4ST）'!N72+'DATA（1～4ST）'!$N$106*(1000/$K$1-1)+情報登録!$B$40*(25-$K$2)</f>
        <v>6.0376373507057552</v>
      </c>
      <c r="K72" s="15">
        <f>'DATA（1～4ST）'!O72+情報登録!$B$41*(25-$K$2)-情報登録!$B$42*('STC計算（1～4ST)'!J72-'DATA（1～4ST）'!N72)-情報登録!$B$43*'STC計算（1～4ST)'!J72*(25-'STC計算（1～4ST)'!$K$2)</f>
        <v>307.95146360477736</v>
      </c>
      <c r="L72" s="18">
        <f t="shared" ref="L72:L106" si="6">J72*K72</f>
        <v>1859.2992588647078</v>
      </c>
      <c r="M72">
        <f>'DATA（1～4ST）'!B72*'DATA（1～4ST）'!C72</f>
        <v>1942.925</v>
      </c>
      <c r="N72">
        <f>'DATA（1～4ST）'!F72*'DATA（1～4ST）'!G72</f>
        <v>1929.018</v>
      </c>
      <c r="O72">
        <f>'DATA（1～4ST）'!J72*'DATA（1～4ST）'!K72</f>
        <v>1929.018</v>
      </c>
      <c r="P72">
        <f>'DATA（1～4ST）'!N72*'DATA（1～4ST）'!O72</f>
        <v>1666.6100000000001</v>
      </c>
    </row>
    <row r="73" spans="1:16">
      <c r="A73" s="4">
        <f>'DATA（1～4ST）'!B73+'DATA（1～4ST）'!$B$106*(1000/$B$1-1)+情報登録!$B$40*(25-$B$2)</f>
        <v>6.1610684039087955</v>
      </c>
      <c r="B73" s="4">
        <f>'DATA（1～4ST）'!C73+情報登録!$B$41*(25-$B$2)-情報登録!$B$42*('STC計算（1～4ST)'!A73-'DATA（1～4ST）'!B73)-情報登録!$B$43*'STC計算（1～4ST)'!A73*(25-'STC計算（1～4ST)'!$B$2)</f>
        <v>356.95067381107492</v>
      </c>
      <c r="C73" s="4">
        <f t="shared" si="4"/>
        <v>2199.1975181713683</v>
      </c>
      <c r="D73" s="12">
        <f>'DATA（1～4ST）'!F73+'DATA（1～4ST）'!$F$106*(1000/$E$1-1)+情報登録!$B$40*(25-$E$2)</f>
        <v>6.1753572204125957</v>
      </c>
      <c r="E73" s="12">
        <f>'DATA（1～4ST）'!G73+情報登録!$B$41*(25-$E$2)-情報登録!$B$42*('STC計算（1～4ST)'!D73-'DATA（1～4ST）'!F73)-情報登録!$B$43*'STC計算（1～4ST)'!D73*(25-'STC計算（1～4ST)'!$E$2)</f>
        <v>353.3486365689468</v>
      </c>
      <c r="F73" s="12">
        <f t="shared" si="5"/>
        <v>2182.0540541589917</v>
      </c>
      <c r="G73" s="5">
        <f>'DATA（1～4ST）'!J73+'DATA（1～4ST）'!$J$106*(1000/$H$1-1)+情報登録!$B$40*(25-$H$2)</f>
        <v>6.1710684039087953</v>
      </c>
      <c r="H73" s="5">
        <f>'DATA（1～4ST）'!K73+情報登録!$B$41*(25-$H$2)-情報登録!$B$42*('STC計算（1～4ST)'!G73-'DATA（1～4ST）'!J73)-情報登録!$B$43*'STC計算（1～4ST)'!G73*(25-'STC計算（1～4ST)'!$H$2)</f>
        <v>353.35074881107488</v>
      </c>
      <c r="I73" s="5">
        <f t="shared" si="3"/>
        <v>2180.5516414855374</v>
      </c>
      <c r="J73" s="15">
        <f>'DATA（1～4ST）'!N73+'DATA（1～4ST）'!$N$106*(1000/$K$1-1)+情報登録!$B$40*(25-$K$2)</f>
        <v>6.1576373507057554</v>
      </c>
      <c r="K73" s="15">
        <f>'DATA（1～4ST）'!O73+情報登録!$B$41*(25-$K$2)-情報登録!$B$42*('STC計算（1～4ST)'!J73-'DATA（1～4ST）'!N73)-情報登録!$B$43*'STC計算（1～4ST)'!J73*(25-'STC計算（1～4ST)'!$K$2)</f>
        <v>304.65236360477735</v>
      </c>
      <c r="L73" s="18">
        <f t="shared" si="6"/>
        <v>1875.9387731135678</v>
      </c>
      <c r="M73">
        <f>'DATA（1～4ST）'!B73*'DATA（1～4ST）'!C73</f>
        <v>1976.2360000000001</v>
      </c>
      <c r="N73">
        <f>'DATA（1～4ST）'!F73*'DATA（1～4ST）'!G73</f>
        <v>1959.6959999999999</v>
      </c>
      <c r="O73">
        <f>'DATA（1～4ST）'!J73*'DATA（1～4ST）'!K73</f>
        <v>1959.6959999999999</v>
      </c>
      <c r="P73">
        <f>'DATA（1～4ST）'!N73*'DATA（1～4ST）'!O73</f>
        <v>1684.9250000000002</v>
      </c>
    </row>
    <row r="74" spans="1:16">
      <c r="A74" s="4">
        <f>'DATA（1～4ST）'!B74+'DATA（1～4ST）'!$B$106*(1000/$B$1-1)+情報登録!$B$40*(25-$B$2)</f>
        <v>6.2910684039087954</v>
      </c>
      <c r="B74" s="4">
        <f>'DATA（1～4ST）'!C74+情報登録!$B$41*(25-$B$2)-情報登録!$B$42*('STC計算（1～4ST)'!A74-'DATA（1～4ST）'!B74)-情報登録!$B$43*'STC計算（1～4ST)'!A74*(25-'STC計算（1～4ST)'!$B$2)</f>
        <v>354.85164881107488</v>
      </c>
      <c r="C74" s="4">
        <f t="shared" si="4"/>
        <v>2232.3959959102931</v>
      </c>
      <c r="D74" s="12">
        <f>'DATA（1～4ST）'!F74+'DATA（1～4ST）'!$F$106*(1000/$E$1-1)+情報登録!$B$40*(25-$E$2)</f>
        <v>6.2953572204125958</v>
      </c>
      <c r="E74" s="12">
        <f>'DATA（1～4ST）'!G74+情報登録!$B$41*(25-$E$2)-情報登録!$B$42*('STC計算（1～4ST)'!D74-'DATA（1～4ST）'!F74)-情報登録!$B$43*'STC計算（1～4ST)'!D74*(25-'STC計算（1～4ST)'!$E$2)</f>
        <v>351.64953656894681</v>
      </c>
      <c r="F74" s="12">
        <f t="shared" si="5"/>
        <v>2213.7594490940623</v>
      </c>
      <c r="G74" s="5">
        <f>'DATA（1～4ST）'!J74+'DATA（1～4ST）'!$J$106*(1000/$H$1-1)+情報登録!$B$40*(25-$H$2)</f>
        <v>6.2910684039087954</v>
      </c>
      <c r="H74" s="5">
        <f>'DATA（1～4ST）'!K74+情報登録!$B$41*(25-$H$2)-情報登録!$B$42*('STC計算（1～4ST)'!G74-'DATA（1～4ST）'!J74)-情報登録!$B$43*'STC計算（1～4ST)'!G74*(25-'STC計算（1～4ST)'!$H$2)</f>
        <v>351.65164881107489</v>
      </c>
      <c r="I74" s="5">
        <f t="shared" si="3"/>
        <v>2212.2645770177851</v>
      </c>
      <c r="J74" s="15">
        <f>'DATA（1～4ST）'!N74+'DATA（1～4ST）'!$N$106*(1000/$K$1-1)+情報登録!$B$40*(25-$K$2)</f>
        <v>6.2776373507057555</v>
      </c>
      <c r="K74" s="15">
        <f>'DATA（1～4ST）'!O74+情報登録!$B$41*(25-$K$2)-情報登録!$B$42*('STC計算（1～4ST)'!J74-'DATA（1～4ST）'!N74)-情報登録!$B$43*'STC計算（1～4ST)'!J74*(25-'STC計算（1～4ST)'!$K$2)</f>
        <v>302.65326360477735</v>
      </c>
      <c r="L74" s="18">
        <f t="shared" si="6"/>
        <v>1899.947431918345</v>
      </c>
      <c r="M74">
        <f>'DATA（1～4ST）'!B74*'DATA（1～4ST）'!C74</f>
        <v>2010.39</v>
      </c>
      <c r="N74">
        <f>'DATA（1～4ST）'!F74*'DATA（1～4ST）'!G74</f>
        <v>1992.15</v>
      </c>
      <c r="O74">
        <f>'DATA（1～4ST）'!J74*'DATA（1～4ST）'!K74</f>
        <v>1992.15</v>
      </c>
      <c r="P74">
        <f>'DATA（1～4ST）'!N74*'DATA（1～4ST）'!O74</f>
        <v>1709.845</v>
      </c>
    </row>
    <row r="75" spans="1:16">
      <c r="A75" s="4">
        <f>'DATA（1～4ST）'!B75+'DATA（1～4ST）'!$B$106*(1000/$B$1-1)+情報登録!$B$40*(25-$B$2)</f>
        <v>6.4010684039087948</v>
      </c>
      <c r="B75" s="4">
        <f>'DATA（1～4ST）'!C75+情報登録!$B$41*(25-$B$2)-情報登録!$B$42*('STC計算（1～4ST)'!A75-'DATA（1～4ST）'!B75)-情報登録!$B$43*'STC計算（1～4ST)'!A75*(25-'STC計算（1～4ST)'!$B$2)</f>
        <v>352.75247381107488</v>
      </c>
      <c r="C75" s="4">
        <f t="shared" si="4"/>
        <v>2257.9927145127358</v>
      </c>
      <c r="D75" s="12">
        <f>'DATA（1～4ST）'!F75+'DATA（1～4ST）'!$F$106*(1000/$E$1-1)+情報登録!$B$40*(25-$E$2)</f>
        <v>6.4053572204125953</v>
      </c>
      <c r="E75" s="12">
        <f>'DATA（1～4ST）'!G75+情報登録!$B$41*(25-$E$2)-情報登録!$B$42*('STC計算（1～4ST)'!D75-'DATA（1～4ST）'!F75)-情報登録!$B$43*'STC計算（1～4ST)'!D75*(25-'STC計算（1～4ST)'!$E$2)</f>
        <v>349.85036156894677</v>
      </c>
      <c r="F75" s="12">
        <f t="shared" si="5"/>
        <v>2240.9165395396103</v>
      </c>
      <c r="G75" s="5">
        <f>'DATA（1～4ST）'!J75+'DATA（1～4ST）'!$J$106*(1000/$H$1-1)+情報登録!$B$40*(25-$H$2)</f>
        <v>6.4110684039087955</v>
      </c>
      <c r="H75" s="5">
        <f>'DATA（1～4ST）'!K75+情報登録!$B$41*(25-$H$2)-情報登録!$B$42*('STC計算（1～4ST)'!G75-'DATA（1～4ST）'!J75)-情報登録!$B$43*'STC計算（1～4ST)'!G75*(25-'STC計算（1～4ST)'!$H$2)</f>
        <v>349.55254881107487</v>
      </c>
      <c r="I75" s="5">
        <f t="shared" ref="I75:I106" si="7">G75*H75</f>
        <v>2241.0053011884693</v>
      </c>
      <c r="J75" s="15">
        <f>'DATA（1～4ST）'!N75+'DATA（1～4ST）'!$N$106*(1000/$K$1-1)+情報登録!$B$40*(25-$K$2)</f>
        <v>6.3876373507057549</v>
      </c>
      <c r="K75" s="15">
        <f>'DATA（1～4ST）'!O75+情報登録!$B$41*(25-$K$2)-情報登録!$B$42*('STC計算（1～4ST)'!J75-'DATA（1～4ST）'!N75)-情報登録!$B$43*'STC計算（1～4ST)'!J75*(25-'STC計算（1～4ST)'!$K$2)</f>
        <v>300.25408860477739</v>
      </c>
      <c r="L75" s="18">
        <f t="shared" si="6"/>
        <v>1917.9142310739912</v>
      </c>
      <c r="M75">
        <f>'DATA（1～4ST）'!B75*'DATA（1～4ST）'!C75</f>
        <v>2036.9860000000001</v>
      </c>
      <c r="N75">
        <f>'DATA（1～4ST）'!F75*'DATA（1～4ST）'!G75</f>
        <v>2020.1369999999997</v>
      </c>
      <c r="O75">
        <f>'DATA（1～4ST）'!J75*'DATA（1～4ST）'!K75</f>
        <v>2021.8679999999999</v>
      </c>
      <c r="P75">
        <f>'DATA（1～4ST）'!N75*'DATA（1～4ST）'!O75</f>
        <v>1728.98</v>
      </c>
    </row>
    <row r="76" spans="1:16">
      <c r="A76" s="4">
        <f>'DATA（1～4ST）'!B76+'DATA（1～4ST）'!$B$106*(1000/$B$1-1)+情報登録!$B$40*(25-$B$2)</f>
        <v>6.5210684039087949</v>
      </c>
      <c r="B76" s="4">
        <f>'DATA（1～4ST）'!C76+情報登録!$B$41*(25-$B$2)-情報登録!$B$42*('STC計算（1～4ST)'!A76-'DATA（1～4ST）'!B76)-情報登録!$B$43*'STC計算（1～4ST)'!A76*(25-'STC計算（1～4ST)'!$B$2)</f>
        <v>350.45337381107487</v>
      </c>
      <c r="C76" s="4">
        <f t="shared" si="4"/>
        <v>2285.3304230026383</v>
      </c>
      <c r="D76" s="12">
        <f>'DATA（1～4ST）'!F76+'DATA（1～4ST）'!$F$106*(1000/$E$1-1)+情報登録!$B$40*(25-$E$2)</f>
        <v>6.5253572204125954</v>
      </c>
      <c r="E76" s="12">
        <f>'DATA（1～4ST）'!G76+情報登録!$B$41*(25-$E$2)-情報登録!$B$42*('STC計算（1～4ST)'!D76-'DATA（1～4ST）'!F76)-情報登録!$B$43*'STC計算（1～4ST)'!D76*(25-'STC計算（1～4ST)'!$E$2)</f>
        <v>347.45126156894679</v>
      </c>
      <c r="F76" s="12">
        <f t="shared" si="5"/>
        <v>2267.2435984203921</v>
      </c>
      <c r="G76" s="5">
        <f>'DATA（1～4ST）'!J76+'DATA（1～4ST）'!$J$106*(1000/$H$1-1)+情報登録!$B$40*(25-$H$2)</f>
        <v>6.5310684039087956</v>
      </c>
      <c r="H76" s="5">
        <f>'DATA（1～4ST）'!K76+情報登録!$B$41*(25-$H$2)-情報登録!$B$42*('STC計算（1～4ST)'!G76-'DATA（1～4ST）'!J76)-情報登録!$B$43*'STC計算（1～4ST)'!G76*(25-'STC計算（1～4ST)'!$H$2)</f>
        <v>347.1534488110749</v>
      </c>
      <c r="I76" s="5">
        <f t="shared" si="7"/>
        <v>2267.2829208379808</v>
      </c>
      <c r="J76" s="15">
        <f>'DATA（1～4ST）'!N76+'DATA（1～4ST）'!$N$106*(1000/$K$1-1)+情報登録!$B$40*(25-$K$2)</f>
        <v>6.507637350705755</v>
      </c>
      <c r="K76" s="15">
        <f>'DATA（1～4ST）'!O76+情報登録!$B$41*(25-$K$2)-情報登録!$B$42*('STC計算（1～4ST)'!J76-'DATA（1～4ST）'!N76)-情報登録!$B$43*'STC計算（1～4ST)'!J76*(25-'STC計算（1～4ST)'!$K$2)</f>
        <v>297.85498860477736</v>
      </c>
      <c r="L76" s="18">
        <f t="shared" si="6"/>
        <v>1938.3322489384861</v>
      </c>
      <c r="M76">
        <f>'DATA（1～4ST）'!B76*'DATA（1～4ST）'!C76</f>
        <v>2065.4189999999999</v>
      </c>
      <c r="N76">
        <f>'DATA（1～4ST）'!F76*'DATA（1～4ST）'!G76</f>
        <v>2047.6289999999999</v>
      </c>
      <c r="O76">
        <f>'DATA（1～4ST）'!J76*'DATA（1～4ST）'!K76</f>
        <v>2049.3000000000002</v>
      </c>
      <c r="P76">
        <f>'DATA（1～4ST）'!N76*'DATA（1～4ST）'!O76</f>
        <v>1750.5439999999999</v>
      </c>
    </row>
    <row r="77" spans="1:16">
      <c r="A77" s="4">
        <f>'DATA（1～4ST）'!B77+'DATA（1～4ST）'!$B$106*(1000/$B$1-1)+情報登録!$B$40*(25-$B$2)</f>
        <v>6.641068403908795</v>
      </c>
      <c r="B77" s="4">
        <f>'DATA（1～4ST）'!C77+情報登録!$B$41*(25-$B$2)-情報登録!$B$42*('STC計算（1～4ST)'!A77-'DATA（1～4ST）'!B77)-情報登録!$B$43*'STC計算（1～4ST)'!A77*(25-'STC計算（1～4ST)'!$B$2)</f>
        <v>348.05427381107484</v>
      </c>
      <c r="C77" s="4">
        <f t="shared" si="4"/>
        <v>2311.4522406521496</v>
      </c>
      <c r="D77" s="12">
        <f>'DATA（1～4ST）'!F77+'DATA（1～4ST）'!$F$106*(1000/$E$1-1)+情報登録!$B$40*(25-$E$2)</f>
        <v>6.6453572204125955</v>
      </c>
      <c r="E77" s="12">
        <f>'DATA（1～4ST）'!G77+情報登録!$B$41*(25-$E$2)-情報登録!$B$42*('STC計算（1～4ST)'!D77-'DATA（1～4ST）'!F77)-情報登録!$B$43*'STC計算（1～4ST)'!D77*(25-'STC計算（1～4ST)'!$E$2)</f>
        <v>345.15216156894678</v>
      </c>
      <c r="F77" s="12">
        <f t="shared" si="5"/>
        <v>2293.6594090232152</v>
      </c>
      <c r="G77" s="5">
        <f>'DATA（1～4ST）'!J77+'DATA（1～4ST）'!$J$106*(1000/$H$1-1)+情報登録!$B$40*(25-$H$2)</f>
        <v>6.6510684039087948</v>
      </c>
      <c r="H77" s="5">
        <f>'DATA（1～4ST）'!K77+情報登録!$B$41*(25-$H$2)-情報登録!$B$42*('STC計算（1～4ST)'!G77-'DATA（1～4ST）'!J77)-情報登録!$B$43*'STC計算（1～4ST)'!G77*(25-'STC計算（1～4ST)'!$H$2)</f>
        <v>344.85434881107489</v>
      </c>
      <c r="I77" s="5">
        <f t="shared" si="7"/>
        <v>2293.6498633278825</v>
      </c>
      <c r="J77" s="15">
        <f>'DATA（1～4ST）'!N77+'DATA（1～4ST）'!$N$106*(1000/$K$1-1)+情報登録!$B$40*(25-$K$2)</f>
        <v>6.6276373507057551</v>
      </c>
      <c r="K77" s="15">
        <f>'DATA（1～4ST）'!O77+情報登録!$B$41*(25-$K$2)-情報登録!$B$42*('STC計算（1～4ST)'!J77-'DATA（1～4ST）'!N77)-情報登録!$B$43*'STC計算（1～4ST)'!J77*(25-'STC計算（1～4ST)'!$K$2)</f>
        <v>295.2558886047774</v>
      </c>
      <c r="L77" s="18">
        <f t="shared" si="6"/>
        <v>1956.8489553328404</v>
      </c>
      <c r="M77" s="19">
        <f>'DATA（1～4ST）'!B77*'DATA（1～4ST）'!C77</f>
        <v>2092.6949999999997</v>
      </c>
      <c r="N77" s="19">
        <f>'DATA（1～4ST）'!F77*'DATA（1～4ST）'!G77</f>
        <v>2075.15</v>
      </c>
      <c r="O77" s="19">
        <f>'DATA（1～4ST）'!J77*'DATA（1～4ST）'!K77</f>
        <v>2076.7619999999997</v>
      </c>
      <c r="P77" s="19">
        <f>'DATA（1～4ST）'!N77*'DATA（1～4ST）'!O77</f>
        <v>1770.3240000000001</v>
      </c>
    </row>
    <row r="78" spans="1:16">
      <c r="A78" s="4">
        <f>'DATA（1～4ST）'!B78+'DATA（1～4ST）'!$B$106*(1000/$B$1-1)+情報登録!$B$40*(25-$B$2)</f>
        <v>6.7510684039087954</v>
      </c>
      <c r="B78" s="4">
        <f>'DATA（1～4ST）'!C78+情報登録!$B$41*(25-$B$2)-情報登録!$B$42*('STC計算（1～4ST)'!A78-'DATA（1～4ST）'!B78)-情報登録!$B$43*'STC計算（1～4ST)'!A78*(25-'STC計算（1～4ST)'!$B$2)</f>
        <v>346.05509881107486</v>
      </c>
      <c r="C78" s="4">
        <f t="shared" si="4"/>
        <v>2336.2416435949835</v>
      </c>
      <c r="D78" s="12">
        <f>'DATA（1～4ST）'!F78+'DATA（1～4ST）'!$F$106*(1000/$E$1-1)+情報登録!$B$40*(25-$E$2)</f>
        <v>6.7553572204125958</v>
      </c>
      <c r="E78" s="12">
        <f>'DATA（1～4ST）'!G78+情報登録!$B$41*(25-$E$2)-情報登録!$B$42*('STC計算（1～4ST)'!D78-'DATA（1～4ST）'!F78)-情報登録!$B$43*'STC計算（1～4ST)'!D78*(25-'STC計算（1～4ST)'!$E$2)</f>
        <v>343.05298656894678</v>
      </c>
      <c r="F78" s="12">
        <f t="shared" si="5"/>
        <v>2317.4454698026398</v>
      </c>
      <c r="G78" s="5">
        <f>'DATA（1～4ST）'!J78+'DATA（1～4ST）'!$J$106*(1000/$H$1-1)+情報登録!$B$40*(25-$H$2)</f>
        <v>6.7610684039087952</v>
      </c>
      <c r="H78" s="5">
        <f>'DATA（1～4ST）'!K78+情報登録!$B$41*(25-$H$2)-情報登録!$B$42*('STC計算（1～4ST)'!G78-'DATA（1～4ST）'!J78)-情報登録!$B$43*'STC計算（1～4ST)'!G78*(25-'STC計算（1～4ST)'!$H$2)</f>
        <v>342.75517381107488</v>
      </c>
      <c r="I78" s="5">
        <f t="shared" si="7"/>
        <v>2317.3911759303255</v>
      </c>
      <c r="J78" s="15">
        <f>'DATA（1～4ST）'!N78+'DATA（1～4ST）'!$N$106*(1000/$K$1-1)+情報登録!$B$40*(25-$K$2)</f>
        <v>6.7476373507057552</v>
      </c>
      <c r="K78" s="15">
        <f>'DATA（1～4ST）'!O78+情報登録!$B$41*(25-$K$2)-情報登録!$B$42*('STC計算（1～4ST)'!J78-'DATA（1～4ST）'!N78)-情報登録!$B$43*'STC計算（1～4ST)'!J78*(25-'STC計算（1～4ST)'!$K$2)</f>
        <v>292.55678860477735</v>
      </c>
      <c r="L78" s="18">
        <f t="shared" si="6"/>
        <v>1974.0671139921235</v>
      </c>
      <c r="M78" s="19">
        <f>'DATA（1～4ST）'!B78*'DATA（1～4ST）'!C78</f>
        <v>2118.424</v>
      </c>
      <c r="N78" s="19">
        <f>'DATA（1～4ST）'!F78*'DATA（1～4ST）'!G78</f>
        <v>2099.944</v>
      </c>
      <c r="O78" s="19">
        <f>'DATA（1～4ST）'!J78*'DATA（1～4ST）'!K78</f>
        <v>2101.502</v>
      </c>
      <c r="P78" s="19">
        <f>'DATA（1～4ST）'!N78*'DATA（1～4ST）'!O78</f>
        <v>1788.8639999999998</v>
      </c>
    </row>
    <row r="79" spans="1:16">
      <c r="A79" s="4">
        <f>'DATA（1～4ST）'!B79+'DATA（1～4ST）'!$B$106*(1000/$B$1-1)+情報登録!$B$40*(25-$B$2)</f>
        <v>6.8810684039087953</v>
      </c>
      <c r="B79" s="4">
        <f>'DATA（1～4ST）'!C79+情報登録!$B$41*(25-$B$2)-情報登録!$B$42*('STC計算（1～4ST)'!A79-'DATA（1～4ST）'!B79)-情報登録!$B$43*'STC計算（1～4ST)'!A79*(25-'STC計算（1～4ST)'!$B$2)</f>
        <v>343.35607381107485</v>
      </c>
      <c r="C79" s="4">
        <f t="shared" si="4"/>
        <v>2362.6566307915632</v>
      </c>
      <c r="D79" s="12">
        <f>'DATA（1～4ST）'!F79+'DATA（1～4ST）'!$F$106*(1000/$E$1-1)+情報登録!$B$40*(25-$E$2)</f>
        <v>6.8853572204125957</v>
      </c>
      <c r="E79" s="12">
        <f>'DATA（1～4ST）'!G79+情報登録!$B$41*(25-$E$2)-情報登録!$B$42*('STC計算（1～4ST)'!D79-'DATA（1～4ST）'!F79)-情報登録!$B$43*'STC計算（1～4ST)'!D79*(25-'STC計算（1～4ST)'!$E$2)</f>
        <v>340.65396156894678</v>
      </c>
      <c r="F79" s="12">
        <f t="shared" si="5"/>
        <v>2345.5242139509028</v>
      </c>
      <c r="G79" s="5">
        <f>'DATA（1～4ST）'!J79+'DATA（1～4ST）'!$J$106*(1000/$H$1-1)+情報登録!$B$40*(25-$H$2)</f>
        <v>6.8810684039087953</v>
      </c>
      <c r="H79" s="5">
        <f>'DATA（1～4ST）'!K79+情報登録!$B$41*(25-$H$2)-情報登録!$B$42*('STC計算（1～4ST)'!G79-'DATA（1～4ST）'!J79)-情報登録!$B$43*'STC計算（1～4ST)'!G79*(25-'STC計算（1～4ST)'!$H$2)</f>
        <v>340.05607381107484</v>
      </c>
      <c r="I79" s="5">
        <f t="shared" si="7"/>
        <v>2339.9491050586644</v>
      </c>
      <c r="J79" s="15">
        <f>'DATA（1～4ST）'!N79+'DATA（1～4ST）'!$N$106*(1000/$K$1-1)+情報登録!$B$40*(25-$K$2)</f>
        <v>6.8576373507057546</v>
      </c>
      <c r="K79" s="15">
        <f>'DATA（1～4ST）'!O79+情報登録!$B$41*(25-$K$2)-情報登録!$B$42*('STC計算（1～4ST)'!J79-'DATA（1～4ST）'!N79)-情報登録!$B$43*'STC計算（1～4ST)'!J79*(25-'STC計算（1～4ST)'!$K$2)</f>
        <v>289.95761360477741</v>
      </c>
      <c r="L79" s="18">
        <f t="shared" si="6"/>
        <v>1988.4241611776285</v>
      </c>
      <c r="M79" s="19">
        <f>'DATA（1～4ST）'!B79*'DATA（1～4ST）'!C79</f>
        <v>2146.1480000000001</v>
      </c>
      <c r="N79" s="19">
        <f>'DATA（1～4ST）'!F79*'DATA（1～4ST）'!G79</f>
        <v>2129.165</v>
      </c>
      <c r="O79" s="19">
        <f>'DATA（1～4ST）'!J79*'DATA（1～4ST）'!K79</f>
        <v>2125.3910000000001</v>
      </c>
      <c r="P79" s="19">
        <f>'DATA（1～4ST）'!N79*'DATA（1～4ST）'!O79</f>
        <v>1804.5059999999999</v>
      </c>
    </row>
    <row r="80" spans="1:16">
      <c r="A80" s="4">
        <f>'DATA（1～4ST）'!B80+'DATA（1～4ST）'!$B$106*(1000/$B$1-1)+情報登録!$B$40*(25-$B$2)</f>
        <v>6.9910684039087956</v>
      </c>
      <c r="B80" s="4">
        <f>'DATA（1～4ST）'!C80+情報登録!$B$41*(25-$B$2)-情報登録!$B$42*('STC計算（1～4ST)'!A80-'DATA（1～4ST）'!B80)-情報登録!$B$43*'STC計算（1～4ST)'!A80*(25-'STC計算（1～4ST)'!$B$2)</f>
        <v>340.35689881107487</v>
      </c>
      <c r="C80" s="4">
        <f t="shared" si="4"/>
        <v>2379.4583613304885</v>
      </c>
      <c r="D80" s="12">
        <f>'DATA（1～4ST）'!F80+'DATA（1～4ST）'!$F$106*(1000/$E$1-1)+情報登録!$B$40*(25-$E$2)</f>
        <v>7.0053572204125958</v>
      </c>
      <c r="E80" s="12">
        <f>'DATA（1～4ST）'!G80+情報登録!$B$41*(25-$E$2)-情報登録!$B$42*('STC計算（1～4ST)'!D80-'DATA（1～4ST）'!F80)-情報登録!$B$43*'STC計算（1～4ST)'!D80*(25-'STC計算（1～4ST)'!$E$2)</f>
        <v>338.05486156894676</v>
      </c>
      <c r="F80" s="12">
        <f t="shared" si="5"/>
        <v>2368.1950653876015</v>
      </c>
      <c r="G80" s="5">
        <f>'DATA（1～4ST）'!J80+'DATA（1～4ST）'!$J$106*(1000/$H$1-1)+情報登録!$B$40*(25-$H$2)</f>
        <v>7.0110684039087952</v>
      </c>
      <c r="H80" s="5">
        <f>'DATA（1～4ST）'!K80+情報登録!$B$41*(25-$H$2)-情報登録!$B$42*('STC計算（1～4ST)'!G80-'DATA（1～4ST）'!J80)-情報登録!$B$43*'STC計算（1～4ST)'!G80*(25-'STC計算（1～4ST)'!$H$2)</f>
        <v>337.1570488110749</v>
      </c>
      <c r="I80" s="5">
        <f t="shared" si="7"/>
        <v>2363.8311320744629</v>
      </c>
      <c r="J80" s="15">
        <f>'DATA（1～4ST）'!N80+'DATA（1～4ST）'!$N$106*(1000/$K$1-1)+情報登録!$B$40*(25-$K$2)</f>
        <v>6.9776373507057547</v>
      </c>
      <c r="K80" s="15">
        <f>'DATA（1～4ST）'!O80+情報登録!$B$41*(25-$K$2)-情報登録!$B$42*('STC計算（1～4ST)'!J80-'DATA（1～4ST）'!N80)-情報登録!$B$43*'STC計算（1～4ST)'!J80*(25-'STC計算（1～4ST)'!$K$2)</f>
        <v>286.95851360477741</v>
      </c>
      <c r="L80" s="18">
        <f t="shared" si="6"/>
        <v>2002.2924426317004</v>
      </c>
      <c r="M80" s="19">
        <f>'DATA（1～4ST）'!B80*'DATA（1～4ST）'!C80</f>
        <v>2164.48</v>
      </c>
      <c r="N80" s="19">
        <f>'DATA（1～4ST）'!F80*'DATA（1～4ST）'!G80</f>
        <v>2153.1189999999997</v>
      </c>
      <c r="O80" s="19">
        <f>'DATA（1～4ST）'!J80*'DATA（1～4ST）'!K80</f>
        <v>2150.6999999999998</v>
      </c>
      <c r="P80" s="19">
        <f>'DATA（1～4ST）'!N80*'DATA（1～4ST）'!O80</f>
        <v>1819.8720000000001</v>
      </c>
    </row>
    <row r="81" spans="1:16">
      <c r="A81" s="4">
        <f>'DATA（1～4ST）'!B81+'DATA（1～4ST）'!$B$106*(1000/$B$1-1)+情報登録!$B$40*(25-$B$2)</f>
        <v>7.1110684039087948</v>
      </c>
      <c r="B81" s="4">
        <f>'DATA（1～4ST）'!C81+情報登録!$B$41*(25-$B$2)-情報登録!$B$42*('STC計算（1～4ST)'!A81-'DATA（1～4ST）'!B81)-情報登録!$B$43*'STC計算（1～4ST)'!A81*(25-'STC計算（1～4ST)'!$B$2)</f>
        <v>337.75779881107491</v>
      </c>
      <c r="C81" s="4">
        <f t="shared" si="4"/>
        <v>2401.8188112992184</v>
      </c>
      <c r="D81" s="12">
        <f>'DATA（1～4ST）'!F81+'DATA（1～4ST）'!$F$106*(1000/$E$1-1)+情報登録!$B$40*(25-$E$2)</f>
        <v>7.1153572204125952</v>
      </c>
      <c r="E81" s="12">
        <f>'DATA（1～4ST）'!G81+情報登録!$B$41*(25-$E$2)-情報登録!$B$42*('STC計算（1～4ST)'!D81-'DATA（1～4ST）'!F81)-情報登録!$B$43*'STC計算（1～4ST)'!D81*(25-'STC計算（1～4ST)'!$E$2)</f>
        <v>335.05568656894678</v>
      </c>
      <c r="F81" s="12">
        <f t="shared" si="5"/>
        <v>2384.0408986686548</v>
      </c>
      <c r="G81" s="5">
        <f>'DATA（1～4ST）'!J81+'DATA（1～4ST）'!$J$106*(1000/$H$1-1)+情報登録!$B$40*(25-$H$2)</f>
        <v>7.1210684039087955</v>
      </c>
      <c r="H81" s="5">
        <f>'DATA（1～4ST）'!K81+情報登録!$B$41*(25-$H$2)-情報登録!$B$42*('STC計算（1～4ST)'!G81-'DATA（1～4ST）'!J81)-情報登録!$B$43*'STC計算（1～4ST)'!G81*(25-'STC計算（1～4ST)'!$H$2)</f>
        <v>334.45787381107488</v>
      </c>
      <c r="I81" s="5">
        <f t="shared" si="7"/>
        <v>2381.6973976345603</v>
      </c>
      <c r="J81" s="15">
        <f>'DATA（1～4ST）'!N81+'DATA（1～4ST）'!$N$106*(1000/$K$1-1)+情報登録!$B$40*(25-$K$2)</f>
        <v>7.0976373507057549</v>
      </c>
      <c r="K81" s="15">
        <f>'DATA（1～4ST）'!O81+情報登録!$B$41*(25-$K$2)-情報登録!$B$42*('STC計算（1～4ST)'!J81-'DATA（1～4ST）'!N81)-情報登録!$B$43*'STC計算（1～4ST)'!J81*(25-'STC計算（1～4ST)'!$K$2)</f>
        <v>284.05941360477738</v>
      </c>
      <c r="L81" s="18">
        <f t="shared" si="6"/>
        <v>2016.1507038208424</v>
      </c>
      <c r="M81" s="19">
        <f>'DATA（1～4ST）'!B81*'DATA（1～4ST）'!C81</f>
        <v>2188.1120000000001</v>
      </c>
      <c r="N81" s="19">
        <f>'DATA（1～4ST）'!F81*'DATA（1～4ST）'!G81</f>
        <v>2170.5079999999998</v>
      </c>
      <c r="O81" s="19">
        <f>'DATA（1～4ST）'!J81*'DATA（1～4ST）'!K81</f>
        <v>2169.9190000000003</v>
      </c>
      <c r="P81" s="19">
        <f>'DATA（1～4ST）'!N81*'DATA（1～4ST）'!O81</f>
        <v>1835.1689999999999</v>
      </c>
    </row>
    <row r="82" spans="1:16">
      <c r="A82" s="4">
        <f>'DATA（1～4ST）'!B82+'DATA（1～4ST）'!$B$106*(1000/$B$1-1)+情報登録!$B$40*(25-$B$2)</f>
        <v>7.2310684039087949</v>
      </c>
      <c r="B82" s="4">
        <f>'DATA（1～4ST）'!C82+情報登録!$B$41*(25-$B$2)-情報登録!$B$42*('STC計算（1～4ST)'!A82-'DATA（1～4ST）'!B82)-情報登録!$B$43*'STC計算（1～4ST)'!A82*(25-'STC計算（1～4ST)'!$B$2)</f>
        <v>334.4586988110749</v>
      </c>
      <c r="C82" s="4">
        <f t="shared" si="4"/>
        <v>2418.4937293852117</v>
      </c>
      <c r="D82" s="12">
        <f>'DATA（1～4ST）'!F82+'DATA（1～4ST）'!$F$106*(1000/$E$1-1)+情報登録!$B$40*(25-$E$2)</f>
        <v>7.245357220412596</v>
      </c>
      <c r="E82" s="12">
        <f>'DATA（1～4ST）'!G82+情報登録!$B$41*(25-$E$2)-情報登録!$B$42*('STC計算（1～4ST)'!D82-'DATA（1～4ST）'!F82)-情報登録!$B$43*'STC計算（1～4ST)'!D82*(25-'STC計算（1～4ST)'!$E$2)</f>
        <v>332.15666156894679</v>
      </c>
      <c r="F82" s="12">
        <f t="shared" si="5"/>
        <v>2406.5936662067115</v>
      </c>
      <c r="G82" s="5">
        <f>'DATA（1～4ST）'!J82+'DATA（1～4ST）'!$J$106*(1000/$H$1-1)+情報登録!$B$40*(25-$H$2)</f>
        <v>7.2410684039087956</v>
      </c>
      <c r="H82" s="5">
        <f>'DATA（1～4ST）'!K82+情報登録!$B$41*(25-$H$2)-情報登録!$B$42*('STC計算（1～4ST)'!G82-'DATA（1～4ST）'!J82)-情報登録!$B$43*'STC計算（1～4ST)'!G82*(25-'STC計算（1～4ST)'!$H$2)</f>
        <v>330.95877381107488</v>
      </c>
      <c r="I82" s="5">
        <f t="shared" si="7"/>
        <v>2396.4951200397722</v>
      </c>
      <c r="J82" s="15">
        <f>'DATA（1～4ST）'!N82+'DATA（1～4ST）'!$N$106*(1000/$K$1-1)+情報登録!$B$40*(25-$K$2)</f>
        <v>7.217637350705755</v>
      </c>
      <c r="K82" s="15">
        <f>'DATA（1～4ST）'!O82+情報登録!$B$41*(25-$K$2)-情報登録!$B$42*('STC計算（1～4ST)'!J82-'DATA（1～4ST）'!N82)-情報登録!$B$43*'STC計算（1～4ST)'!J82*(25-'STC計算（1～4ST)'!$K$2)</f>
        <v>280.46031360477741</v>
      </c>
      <c r="L82" s="18">
        <f t="shared" si="6"/>
        <v>2024.2608348644908</v>
      </c>
      <c r="M82" s="19">
        <f>'DATA（1～4ST）'!B82*'DATA（1～4ST）'!C82</f>
        <v>2206.4719999999998</v>
      </c>
      <c r="N82" s="19">
        <f>'DATA（1～4ST）'!F82*'DATA（1～4ST）'!G82</f>
        <v>2194.5</v>
      </c>
      <c r="O82" s="19">
        <f>'DATA（1～4ST）'!J82*'DATA（1～4ST）'!K82</f>
        <v>2186.52</v>
      </c>
      <c r="P82" s="19">
        <f>'DATA（1～4ST）'!N82*'DATA（1～4ST）'!O82</f>
        <v>1845.1290000000001</v>
      </c>
    </row>
    <row r="83" spans="1:16">
      <c r="A83" s="4">
        <f>'DATA（1～4ST）'!B83+'DATA（1～4ST）'!$B$106*(1000/$B$1-1)+情報登録!$B$40*(25-$B$2)</f>
        <v>7.351068403908795</v>
      </c>
      <c r="B83" s="4">
        <f>'DATA（1～4ST）'!C83+情報登録!$B$41*(25-$B$2)-情報登録!$B$42*('STC計算（1～4ST)'!A83-'DATA（1～4ST）'!B83)-情報登録!$B$43*'STC計算（1～4ST)'!A83*(25-'STC計算（1～4ST)'!$B$2)</f>
        <v>330.9595988110749</v>
      </c>
      <c r="C83" s="4">
        <f t="shared" si="4"/>
        <v>2432.9066497904237</v>
      </c>
      <c r="D83" s="12">
        <f>'DATA（1～4ST）'!F83+'DATA（1～4ST）'!$F$106*(1000/$E$1-1)+情報登録!$B$40*(25-$E$2)</f>
        <v>7.3653572204125952</v>
      </c>
      <c r="E83" s="12">
        <f>'DATA（1～4ST）'!G83+情報登録!$B$41*(25-$E$2)-情報登録!$B$42*('STC計算（1～4ST)'!D83-'DATA（1～4ST）'!F83)-情報登録!$B$43*'STC計算（1～4ST)'!D83*(25-'STC計算（1～4ST)'!$E$2)</f>
        <v>328.55756156894677</v>
      </c>
      <c r="F83" s="12">
        <f t="shared" si="5"/>
        <v>2419.9438084229978</v>
      </c>
      <c r="G83" s="5">
        <f>'DATA（1～4ST）'!J83+'DATA（1～4ST）'!$J$106*(1000/$H$1-1)+情報登録!$B$40*(25-$H$2)</f>
        <v>7.3710684039087955</v>
      </c>
      <c r="H83" s="5">
        <f>'DATA（1～4ST）'!K83+情報登録!$B$41*(25-$H$2)-情報登録!$B$42*('STC計算（1～4ST)'!G83-'DATA（1～4ST）'!J83)-情報登録!$B$43*'STC計算（1～4ST)'!G83*(25-'STC計算（1～4ST)'!$H$2)</f>
        <v>327.45974881107492</v>
      </c>
      <c r="I83" s="5">
        <f t="shared" si="7"/>
        <v>2413.728208013225</v>
      </c>
      <c r="J83" s="15">
        <f>'DATA（1～4ST）'!N83+'DATA（1～4ST）'!$N$106*(1000/$K$1-1)+情報登録!$B$40*(25-$K$2)</f>
        <v>7.3376373507057551</v>
      </c>
      <c r="K83" s="15">
        <f>'DATA（1～4ST）'!O83+情報登録!$B$41*(25-$K$2)-情報登録!$B$42*('STC計算（1～4ST)'!J83-'DATA（1～4ST）'!N83)-情報登録!$B$43*'STC計算（1～4ST)'!J83*(25-'STC計算（1～4ST)'!$K$2)</f>
        <v>276.96121360477741</v>
      </c>
      <c r="L83" s="18">
        <f t="shared" si="6"/>
        <v>2032.2409456432097</v>
      </c>
      <c r="M83">
        <f>'DATA（1～4ST）'!B83*'DATA（1～4ST）'!C83</f>
        <v>2222.6880000000001</v>
      </c>
      <c r="N83">
        <f>'DATA（1～4ST）'!F83*'DATA（1～4ST）'!G83</f>
        <v>2209.7279999999996</v>
      </c>
      <c r="O83">
        <f>'DATA（1～4ST）'!J83*'DATA（1～4ST）'!K83</f>
        <v>2205.5340000000001</v>
      </c>
      <c r="P83">
        <f>'DATA（1～4ST）'!N83*'DATA（1～4ST）'!O83</f>
        <v>1854.9</v>
      </c>
    </row>
    <row r="84" spans="1:16">
      <c r="A84" s="4">
        <f>'DATA（1～4ST）'!B84+'DATA（1～4ST）'!$B$106*(1000/$B$1-1)+情報登録!$B$40*(25-$B$2)</f>
        <v>7.4710684039087951</v>
      </c>
      <c r="B84" s="4">
        <f>'DATA（1～4ST）'!C84+情報登録!$B$41*(25-$B$2)-情報登録!$B$42*('STC計算（1～4ST)'!A84-'DATA（1～4ST）'!B84)-情報登録!$B$43*'STC計算（1～4ST)'!A84*(25-'STC計算（1～4ST)'!$B$2)</f>
        <v>327.16049881107489</v>
      </c>
      <c r="C84" s="4">
        <f t="shared" si="4"/>
        <v>2444.2384656744625</v>
      </c>
      <c r="D84" s="12">
        <f>'DATA（1～4ST）'!F84+'DATA（1～4ST）'!$F$106*(1000/$E$1-1)+情報登録!$B$40*(25-$E$2)</f>
        <v>7.4853572204125953</v>
      </c>
      <c r="E84" s="12">
        <f>'DATA（1～4ST）'!G84+情報登録!$B$41*(25-$E$2)-情報登録!$B$42*('STC計算（1～4ST)'!D84-'DATA（1～4ST）'!F84)-情報登録!$B$43*'STC計算（1～4ST)'!D84*(25-'STC計算（1～4ST)'!$E$2)</f>
        <v>325.05846156894677</v>
      </c>
      <c r="F84" s="12">
        <f t="shared" si="5"/>
        <v>2433.178702361326</v>
      </c>
      <c r="G84" s="5">
        <f>'DATA（1～4ST）'!J84+'DATA（1～4ST）'!$J$106*(1000/$H$1-1)+情報登録!$B$40*(25-$H$2)</f>
        <v>7.4810684039087949</v>
      </c>
      <c r="H84" s="5">
        <f>'DATA（1～4ST）'!K84+情報登録!$B$41*(25-$H$2)-情報登録!$B$42*('STC計算（1～4ST)'!G84-'DATA（1～4ST）'!J84)-情報登録!$B$43*'STC計算（1～4ST)'!G84*(25-'STC計算（1～4ST)'!$H$2)</f>
        <v>323.56057381107485</v>
      </c>
      <c r="I84" s="5">
        <f t="shared" si="7"/>
        <v>2420.5787854886316</v>
      </c>
      <c r="J84" s="15">
        <f>'DATA（1～4ST）'!N84+'DATA（1～4ST）'!$N$106*(1000/$K$1-1)+情報登録!$B$40*(25-$K$2)</f>
        <v>7.4476373507057554</v>
      </c>
      <c r="K84" s="15">
        <f>'DATA（1～4ST）'!O84+情報登録!$B$41*(25-$K$2)-情報登録!$B$42*('STC計算（1～4ST)'!J84-'DATA（1～4ST）'!N84)-情報登録!$B$43*'STC計算（1～4ST)'!J84*(25-'STC計算（1～4ST)'!$K$2)</f>
        <v>273.06203860477734</v>
      </c>
      <c r="L84" s="18">
        <f t="shared" si="6"/>
        <v>2033.6670377727967</v>
      </c>
      <c r="M84">
        <f>'DATA（1～4ST）'!B84*'DATA（1～4ST）'!C84</f>
        <v>2236</v>
      </c>
      <c r="N84">
        <f>'DATA（1～4ST）'!F84*'DATA（1～4ST）'!G84</f>
        <v>2224.7809999999999</v>
      </c>
      <c r="O84">
        <f>'DATA（1～4ST）'!J84*'DATA（1～4ST）'!K84</f>
        <v>2214.4459999999999</v>
      </c>
      <c r="P84">
        <f>'DATA（1～4ST）'!N84*'DATA（1～4ST）'!O84</f>
        <v>1858.374</v>
      </c>
    </row>
    <row r="85" spans="1:16">
      <c r="A85" s="4">
        <f>'DATA（1～4ST）'!B85+'DATA（1～4ST）'!$B$106*(1000/$B$1-1)+情報登録!$B$40*(25-$B$2)</f>
        <v>7.5910684039087952</v>
      </c>
      <c r="B85" s="4">
        <f>'DATA（1～4ST）'!C85+情報登録!$B$41*(25-$B$2)-情報登録!$B$42*('STC計算（1～4ST)'!A85-'DATA（1～4ST）'!B85)-情報登録!$B$43*'STC計算（1～4ST)'!A85*(25-'STC計算（1～4ST)'!$B$2)</f>
        <v>322.36139881107488</v>
      </c>
      <c r="C85" s="4">
        <f t="shared" si="4"/>
        <v>2447.0674291545929</v>
      </c>
      <c r="D85" s="12">
        <f>'DATA（1～4ST）'!F85+'DATA（1～4ST）'!$F$106*(1000/$E$1-1)+情報登録!$B$40*(25-$E$2)</f>
        <v>7.6053572204125954</v>
      </c>
      <c r="E85" s="12">
        <f>'DATA（1～4ST）'!G85+情報登録!$B$41*(25-$E$2)-情報登録!$B$42*('STC計算（1～4ST)'!D85-'DATA（1～4ST）'!F85)-情報登録!$B$43*'STC計算（1～4ST)'!D85*(25-'STC計算（1～4ST)'!$E$2)</f>
        <v>320.9593615689468</v>
      </c>
      <c r="F85" s="12">
        <f t="shared" si="5"/>
        <v>2441.0105979674063</v>
      </c>
      <c r="G85" s="5">
        <f>'DATA（1～4ST）'!J85+'DATA（1～4ST）'!$J$106*(1000/$H$1-1)+情報登録!$B$40*(25-$H$2)</f>
        <v>7.601068403908795</v>
      </c>
      <c r="H85" s="5">
        <f>'DATA（1～4ST）'!K85+情報登録!$B$41*(25-$H$2)-情報登録!$B$42*('STC計算（1～4ST)'!G85-'DATA（1～4ST）'!J85)-情報登録!$B$43*'STC計算（1～4ST)'!G85*(25-'STC計算（1～4ST)'!$H$2)</f>
        <v>318.86147381107486</v>
      </c>
      <c r="I85" s="5">
        <f t="shared" si="7"/>
        <v>2423.6878738091527</v>
      </c>
      <c r="J85" s="15">
        <f>'DATA（1～4ST）'!N85+'DATA（1～4ST）'!$N$106*(1000/$K$1-1)+情報登録!$B$40*(25-$K$2)</f>
        <v>7.5776373507057553</v>
      </c>
      <c r="K85" s="15">
        <f>'DATA（1～4ST）'!O85+情報登録!$B$41*(25-$K$2)-情報登録!$B$42*('STC計算（1～4ST)'!J85-'DATA（1～4ST）'!N85)-情報登録!$B$43*'STC計算（1～4ST)'!J85*(25-'STC計算（1～4ST)'!$K$2)</f>
        <v>268.36301360477734</v>
      </c>
      <c r="L85" s="15">
        <f t="shared" si="6"/>
        <v>2033.5575954395174</v>
      </c>
      <c r="M85">
        <f>'DATA（1～4ST）'!B85*'DATA（1～4ST）'!C85</f>
        <v>2241.4</v>
      </c>
      <c r="N85">
        <f>'DATA（1～4ST）'!F85*'DATA（1～4ST）'!G85</f>
        <v>2234.788</v>
      </c>
      <c r="O85">
        <f>'DATA（1～4ST）'!J85*'DATA（1～4ST）'!K85</f>
        <v>2220.067</v>
      </c>
      <c r="P85">
        <f>'DATA（1～4ST）'!N85*'DATA（1～4ST）'!O85</f>
        <v>1860.7380000000001</v>
      </c>
    </row>
    <row r="86" spans="1:16">
      <c r="A86" s="4">
        <f>'DATA（1～4ST）'!B86+'DATA（1～4ST）'!$B$106*(1000/$B$1-1)+情報登録!$B$40*(25-$B$2)</f>
        <v>7.7210684039087951</v>
      </c>
      <c r="B86" s="4">
        <f>'DATA（1～4ST）'!C86+情報登録!$B$41*(25-$B$2)-情報登録!$B$42*('STC計算（1～4ST)'!A86-'DATA（1～4ST）'!B86)-情報登録!$B$43*'STC計算（1～4ST)'!A86*(25-'STC計算（1～4ST)'!$B$2)</f>
        <v>317.06237381107485</v>
      </c>
      <c r="C86" s="4">
        <f t="shared" si="4"/>
        <v>2448.0602765010094</v>
      </c>
      <c r="D86" s="12">
        <f>'DATA（1～4ST）'!F86+'DATA（1～4ST）'!$F$106*(1000/$E$1-1)+情報登録!$B$40*(25-$E$2)</f>
        <v>7.7253572204125955</v>
      </c>
      <c r="E86" s="12">
        <f>'DATA（1～4ST）'!G86+情報登録!$B$41*(25-$E$2)-情報登録!$B$42*('STC計算（1～4ST)'!D86-'DATA（1～4ST）'!F86)-情報登録!$B$43*'STC計算（1～4ST)'!D86*(25-'STC計算（1～4ST)'!$E$2)</f>
        <v>316.16026156894679</v>
      </c>
      <c r="F86" s="12">
        <f t="shared" si="5"/>
        <v>2442.450959519198</v>
      </c>
      <c r="G86" s="5">
        <f>'DATA（1～4ST）'!J86+'DATA（1～4ST）'!$J$106*(1000/$H$1-1)+情報登録!$B$40*(25-$H$2)</f>
        <v>7.7310684039087949</v>
      </c>
      <c r="H86" s="5">
        <f>'DATA（1～4ST）'!K86+情報登録!$B$41*(25-$H$2)-情報登録!$B$42*('STC計算（1～4ST)'!G86-'DATA（1～4ST）'!J86)-情報登録!$B$43*'STC計算（1～4ST)'!G86*(25-'STC計算（1～4ST)'!$H$2)</f>
        <v>313.56244881107489</v>
      </c>
      <c r="I86" s="5">
        <f t="shared" si="7"/>
        <v>2424.1727406555701</v>
      </c>
      <c r="J86" s="15">
        <f>'DATA（1～4ST）'!N86+'DATA（1～4ST）'!$N$106*(1000/$K$1-1)+情報登録!$B$40*(25-$K$2)</f>
        <v>7.6976373507057554</v>
      </c>
      <c r="K86" s="15">
        <f>'DATA（1～4ST）'!O86+情報登録!$B$41*(25-$K$2)-情報登録!$B$42*('STC計算（1～4ST)'!J86-'DATA（1～4ST）'!N86)-情報登録!$B$43*'STC計算（1～4ST)'!J86*(25-'STC計算（1～4ST)'!$K$2)</f>
        <v>263.66391360477735</v>
      </c>
      <c r="L86" s="15">
        <f t="shared" si="6"/>
        <v>2029.5891893973894</v>
      </c>
      <c r="M86">
        <f>'DATA（1～4ST）'!B86*'DATA（1～4ST）'!C86</f>
        <v>2245.2369999999996</v>
      </c>
      <c r="N86">
        <f>'DATA（1～4ST）'!F86*'DATA（1～4ST）'!G86</f>
        <v>2238.8200000000002</v>
      </c>
      <c r="O86">
        <f>'DATA（1～4ST）'!J86*'DATA（1～4ST）'!K86</f>
        <v>2223.3959999999997</v>
      </c>
      <c r="P86">
        <f>'DATA（1～4ST）'!N86*'DATA（1～4ST）'!O86</f>
        <v>1859.2650000000001</v>
      </c>
    </row>
    <row r="87" spans="1:16">
      <c r="A87" s="4">
        <f>'DATA（1～4ST）'!B87+'DATA（1～4ST）'!$B$106*(1000/$B$1-1)+情報登録!$B$40*(25-$B$2)</f>
        <v>7.8310684039087954</v>
      </c>
      <c r="B87" s="4">
        <f>'DATA（1～4ST）'!C87+情報登録!$B$41*(25-$B$2)-情報登録!$B$42*('STC計算（1～4ST)'!A87-'DATA（1～4ST）'!B87)-情報登録!$B$43*'STC計算（1～4ST)'!A87*(25-'STC計算（1～4ST)'!$B$2)</f>
        <v>310.86319881107488</v>
      </c>
      <c r="C87" s="4">
        <f t="shared" si="4"/>
        <v>2434.3909741474267</v>
      </c>
      <c r="D87" s="12">
        <f>'DATA（1～4ST）'!F87+'DATA（1～4ST）'!$F$106*(1000/$E$1-1)+情報登録!$B$40*(25-$E$2)</f>
        <v>7.8453572204125956</v>
      </c>
      <c r="E87" s="12">
        <f>'DATA（1～4ST）'!G87+情報登録!$B$41*(25-$E$2)-情報登録!$B$42*('STC計算（1～4ST)'!D87-'DATA（1～4ST）'!F87)-情報登録!$B$43*'STC計算（1～4ST)'!D87*(25-'STC計算（1～4ST)'!$E$2)</f>
        <v>310.86116156894678</v>
      </c>
      <c r="F87" s="12">
        <f t="shared" si="5"/>
        <v>2438.8168584607834</v>
      </c>
      <c r="G87" s="5">
        <f>'DATA（1～4ST）'!J87+'DATA（1～4ST）'!$J$106*(1000/$H$1-1)+情報登録!$B$40*(25-$H$2)</f>
        <v>7.8410684039087952</v>
      </c>
      <c r="H87" s="5">
        <f>'DATA（1～4ST）'!K87+情報登録!$B$41*(25-$H$2)-情報登録!$B$42*('STC計算（1～4ST)'!G87-'DATA（1～4ST）'!J87)-情報登録!$B$43*'STC計算（1～4ST)'!G87*(25-'STC計算（1～4ST)'!$H$2)</f>
        <v>307.36327381107486</v>
      </c>
      <c r="I87" s="5">
        <f t="shared" si="7"/>
        <v>2410.0564548019865</v>
      </c>
      <c r="J87" s="15">
        <f>'DATA（1～4ST）'!N87+'DATA（1～4ST）'!$N$106*(1000/$K$1-1)+情報登録!$B$40*(25-$K$2)</f>
        <v>7.8076373507057548</v>
      </c>
      <c r="K87" s="15">
        <f>'DATA（1～4ST）'!O87+情報登録!$B$41*(25-$K$2)-情報登録!$B$42*('STC計算（1～4ST)'!J87-'DATA（1～4ST）'!N87)-情報登録!$B$43*'STC計算（1～4ST)'!J87*(25-'STC計算（1～4ST)'!$K$2)</f>
        <v>258.36473860477736</v>
      </c>
      <c r="L87" s="15">
        <f t="shared" si="6"/>
        <v>2017.2181832359888</v>
      </c>
      <c r="M87">
        <f>'DATA（1～4ST）'!B87*'DATA（1～4ST）'!C87</f>
        <v>2234.9879999999998</v>
      </c>
      <c r="N87">
        <f>'DATA（1～4ST）'!F87*'DATA（1～4ST）'!G87</f>
        <v>2238.0749999999998</v>
      </c>
      <c r="O87">
        <f>'DATA（1～4ST）'!J87*'DATA（1～4ST）'!K87</f>
        <v>2212.6999999999998</v>
      </c>
      <c r="P87">
        <f>'DATA（1～4ST）'!N87*'DATA（1～4ST）'!O87</f>
        <v>1849.7639999999999</v>
      </c>
    </row>
    <row r="88" spans="1:16">
      <c r="A88" s="4">
        <f>'DATA（1～4ST）'!B88+'DATA（1～4ST）'!$B$106*(1000/$B$1-1)+情報登録!$B$40*(25-$B$2)</f>
        <v>7.9510684039087955</v>
      </c>
      <c r="B88" s="4">
        <f>'DATA（1～4ST）'!C88+情報登録!$B$41*(25-$B$2)-情報登録!$B$42*('STC計算（1～4ST)'!A88-'DATA（1～4ST）'!B88)-情報登録!$B$43*'STC計算（1～4ST)'!A88*(25-'STC計算（1～4ST)'!$B$2)</f>
        <v>302.06409881107487</v>
      </c>
      <c r="C88" s="4">
        <f t="shared" si="4"/>
        <v>2401.7323120119217</v>
      </c>
      <c r="D88" s="12">
        <f>'DATA（1～4ST）'!F88+'DATA（1～4ST）'!$F$106*(1000/$E$1-1)+情報登録!$B$40*(25-$E$2)</f>
        <v>7.9653572204125958</v>
      </c>
      <c r="E88" s="12">
        <f>'DATA（1～4ST）'!G88+情報登録!$B$41*(25-$E$2)-情報登録!$B$42*('STC計算（1～4ST)'!D88-'DATA（1～4ST）'!F88)-情報登録!$B$43*'STC計算（1～4ST)'!D88*(25-'STC計算（1～4ST)'!$E$2)</f>
        <v>303.46206156894681</v>
      </c>
      <c r="F88" s="12">
        <f t="shared" si="5"/>
        <v>2417.1837232395023</v>
      </c>
      <c r="G88" s="5">
        <f>'DATA（1～4ST）'!J88+'DATA（1～4ST）'!$J$106*(1000/$H$1-1)+情報登録!$B$40*(25-$H$2)</f>
        <v>7.9610684039087953</v>
      </c>
      <c r="H88" s="5">
        <f>'DATA（1～4ST）'!K88+情報登録!$B$41*(25-$H$2)-情報登録!$B$42*('STC計算（1～4ST)'!G88-'DATA（1～4ST）'!J88)-情報登録!$B$43*'STC計算（1～4ST)'!G88*(25-'STC計算（1～4ST)'!$H$2)</f>
        <v>299.06417381107485</v>
      </c>
      <c r="I88" s="5">
        <f t="shared" si="7"/>
        <v>2380.8703448684364</v>
      </c>
      <c r="J88" s="15">
        <f>'DATA（1～4ST）'!N88+'DATA（1～4ST）'!$N$106*(1000/$K$1-1)+情報登録!$B$40*(25-$K$2)</f>
        <v>7.9276373507057549</v>
      </c>
      <c r="K88" s="15">
        <f>'DATA（1～4ST）'!O88+情報登録!$B$41*(25-$K$2)-情報登録!$B$42*('STC計算（1～4ST)'!J88-'DATA（1～4ST）'!N88)-情報登録!$B$43*'STC計算（1～4ST)'!J88*(25-'STC計算（1～4ST)'!$K$2)</f>
        <v>251.26563860477742</v>
      </c>
      <c r="L88" s="15">
        <f t="shared" si="6"/>
        <v>1991.9428615521674</v>
      </c>
      <c r="M88">
        <f>'DATA（1～4ST）'!B88*'DATA（1～4ST）'!C88</f>
        <v>2207.2640000000001</v>
      </c>
      <c r="N88">
        <f>'DATA（1～4ST）'!F88*'DATA（1～4ST）'!G88</f>
        <v>2220.5810000000001</v>
      </c>
      <c r="O88">
        <f>'DATA（1～4ST）'!J88*'DATA（1～4ST）'!K88</f>
        <v>2188.1529999999998</v>
      </c>
      <c r="P88">
        <f>'DATA（1～4ST）'!N88*'DATA（1～4ST）'!O88</f>
        <v>1828.394</v>
      </c>
    </row>
    <row r="89" spans="1:16">
      <c r="A89" s="4">
        <f>'DATA（1～4ST）'!B89+'DATA（1～4ST）'!$B$106*(1000/$B$1-1)+情報登録!$B$40*(25-$B$2)</f>
        <v>8.0810684039087946</v>
      </c>
      <c r="B89" s="4">
        <f>'DATA（1～4ST）'!C89+情報登録!$B$41*(25-$B$2)-情報登録!$B$42*('STC計算（1～4ST)'!A89-'DATA（1～4ST）'!B89)-情報登録!$B$43*'STC計算（1～4ST)'!A89*(25-'STC計算（1～4ST)'!$B$2)</f>
        <v>289.66507381107488</v>
      </c>
      <c r="C89" s="4">
        <f t="shared" si="4"/>
        <v>2340.8032756905859</v>
      </c>
      <c r="D89" s="12">
        <f>'DATA（1～4ST）'!F89+'DATA（1～4ST）'!$F$106*(1000/$E$1-1)+情報登録!$B$40*(25-$E$2)</f>
        <v>8.085357220412595</v>
      </c>
      <c r="E89" s="12">
        <f>'DATA（1～4ST）'!G89+情報登録!$B$41*(25-$E$2)-情報登録!$B$42*('STC計算（1～4ST)'!D89-'DATA（1～4ST）'!F89)-情報登録!$B$43*'STC計算（1～4ST)'!D89*(25-'STC計算（1～4ST)'!$E$2)</f>
        <v>294.06296156894678</v>
      </c>
      <c r="F89" s="12">
        <f t="shared" si="5"/>
        <v>2377.6040895773954</v>
      </c>
      <c r="G89" s="5">
        <f>'DATA（1～4ST）'!J89+'DATA（1～4ST）'!$J$106*(1000/$H$1-1)+情報登録!$B$40*(25-$H$2)</f>
        <v>8.0910684039087943</v>
      </c>
      <c r="H89" s="5">
        <f>'DATA（1～4ST）'!K89+情報登録!$B$41*(25-$H$2)-情報登録!$B$42*('STC計算（1～4ST)'!G89-'DATA（1～4ST）'!J89)-情報登録!$B$43*'STC計算（1～4ST)'!G89*(25-'STC計算（1～4ST)'!$H$2)</f>
        <v>287.26514881107488</v>
      </c>
      <c r="I89" s="5">
        <f t="shared" si="7"/>
        <v>2324.2819690894457</v>
      </c>
      <c r="J89" s="15">
        <f>'DATA（1～4ST）'!N89+'DATA（1～4ST）'!$N$106*(1000/$K$1-1)+情報登録!$B$40*(25-$K$2)</f>
        <v>8.0576373507057539</v>
      </c>
      <c r="K89" s="15">
        <f>'DATA（1～4ST）'!O89+情報登録!$B$41*(25-$K$2)-情報登録!$B$42*('STC計算（1～4ST)'!J89-'DATA（1～4ST）'!N89)-情報登録!$B$43*'STC計算（1～4ST)'!J89*(25-'STC計算（1～4ST)'!$K$2)</f>
        <v>242.06661360477744</v>
      </c>
      <c r="L89" s="15">
        <f t="shared" si="6"/>
        <v>1950.4849871407123</v>
      </c>
      <c r="M89">
        <f>'DATA（1～4ST）'!B89*'DATA（1～4ST）'!C89</f>
        <v>2153.375</v>
      </c>
      <c r="N89">
        <f>'DATA（1～4ST）'!F89*'DATA（1～4ST）'!G89</f>
        <v>2186.3309999999997</v>
      </c>
      <c r="O89">
        <f>'DATA（1～4ST）'!J89*'DATA（1～4ST）'!K89</f>
        <v>2138.25</v>
      </c>
      <c r="P89">
        <f>'DATA（1～4ST）'!N89*'DATA（1～4ST）'!O89</f>
        <v>1792.0529999999999</v>
      </c>
    </row>
    <row r="90" spans="1:16">
      <c r="A90" s="4">
        <f>'DATA（1～4ST）'!B90+'DATA（1～4ST）'!$B$106*(1000/$B$1-1)+情報登録!$B$40*(25-$B$2)</f>
        <v>8.1810684039087942</v>
      </c>
      <c r="B90" s="4">
        <f>'DATA（1～4ST）'!C90+情報登録!$B$41*(25-$B$2)-情報登録!$B$42*('STC計算（1～4ST)'!A90-'DATA（1～4ST）'!B90)-情報登録!$B$43*'STC計算（1～4ST)'!A90*(25-'STC計算（1～4ST)'!$B$2)</f>
        <v>271.36582381107485</v>
      </c>
      <c r="C90" s="4">
        <f t="shared" si="4"/>
        <v>2220.0623670814653</v>
      </c>
      <c r="D90" s="12">
        <f>'DATA（1～4ST）'!F90+'DATA（1～4ST）'!$F$106*(1000/$E$1-1)+情報登録!$B$40*(25-$E$2)</f>
        <v>8.1953572204125944</v>
      </c>
      <c r="E90" s="12">
        <f>'DATA（1～4ST）'!G90+情報登録!$B$41*(25-$E$2)-情報登録!$B$42*('STC計算（1～4ST)'!D90-'DATA（1～4ST）'!F90)-情報登録!$B$43*'STC計算（1～4ST)'!D90*(25-'STC計算（1～4ST)'!$E$2)</f>
        <v>280.76378656894684</v>
      </c>
      <c r="F90" s="12">
        <f t="shared" si="5"/>
        <v>2300.9595254881992</v>
      </c>
      <c r="G90" s="5">
        <f>'DATA（1～4ST）'!J90+'DATA（1～4ST）'!$J$106*(1000/$H$1-1)+情報登録!$B$40*(25-$H$2)</f>
        <v>8.191068403908794</v>
      </c>
      <c r="H90" s="5">
        <f>'DATA（1～4ST）'!K90+情報登録!$B$41*(25-$H$2)-情報登録!$B$42*('STC計算（1～4ST)'!G90-'DATA（1～4ST）'!J90)-情報登録!$B$43*'STC計算（1～4ST)'!G90*(25-'STC計算（1～4ST)'!$H$2)</f>
        <v>269.26589881107492</v>
      </c>
      <c r="I90" s="5">
        <f t="shared" si="7"/>
        <v>2205.5753960014981</v>
      </c>
      <c r="J90" s="15">
        <f>'DATA（1～4ST）'!N90+'DATA（1～4ST）'!$N$106*(1000/$K$1-1)+情報登録!$B$40*(25-$K$2)</f>
        <v>8.1676373507057551</v>
      </c>
      <c r="K90" s="15">
        <f>'DATA（1～4ST）'!O90+情報登録!$B$41*(25-$K$2)-情報登録!$B$42*('STC計算（1～4ST)'!J90-'DATA（1～4ST）'!N90)-情報登録!$B$43*'STC計算（1～4ST)'!J90*(25-'STC計算（1～4ST)'!$K$2)</f>
        <v>230.26743860477742</v>
      </c>
      <c r="L90" s="15">
        <f t="shared" si="6"/>
        <v>1880.7409321997245</v>
      </c>
      <c r="M90">
        <f>'DATA（1～4ST）'!B90*'DATA（1～4ST）'!C90</f>
        <v>2043.2279999999998</v>
      </c>
      <c r="N90">
        <f>'DATA（1～4ST）'!F90*'DATA（1～4ST）'!G90</f>
        <v>2117.36</v>
      </c>
      <c r="O90">
        <f>'DATA（1～4ST）'!J90*'DATA（1～4ST）'!K90</f>
        <v>2029.96</v>
      </c>
      <c r="P90">
        <f>'DATA（1～4ST）'!N90*'DATA（1～4ST）'!O90</f>
        <v>1728.998</v>
      </c>
    </row>
    <row r="91" spans="1:16">
      <c r="A91" s="4">
        <f>'DATA（1～4ST）'!B91+'DATA（1～4ST）'!$B$106*(1000/$B$1-1)+情報登録!$B$40*(25-$B$2)</f>
        <v>8.2910684039087954</v>
      </c>
      <c r="B91" s="4">
        <f>'DATA（1～4ST）'!C91+情報登録!$B$41*(25-$B$2)-情報登録!$B$42*('STC計算（1～4ST)'!A91-'DATA（1～4ST）'!B91)-情報登録!$B$43*'STC計算（1～4ST)'!A91*(25-'STC計算（1～4ST)'!$B$2)</f>
        <v>238.2666488110749</v>
      </c>
      <c r="C91" s="4">
        <f t="shared" si="4"/>
        <v>1975.4850836627363</v>
      </c>
      <c r="D91" s="12">
        <f>'DATA（1～4ST）'!F91+'DATA（1～4ST）'!$F$106*(1000/$E$1-1)+情報登録!$B$40*(25-$E$2)</f>
        <v>8.3153572204125954</v>
      </c>
      <c r="E91" s="12">
        <f>'DATA（1～4ST）'!G91+情報登録!$B$41*(25-$E$2)-情報登録!$B$42*('STC計算（1～4ST)'!D91-'DATA（1～4ST）'!F91)-情報登録!$B$43*'STC計算（1～4ST)'!D91*(25-'STC計算（1～4ST)'!$E$2)</f>
        <v>257.16468656894682</v>
      </c>
      <c r="F91" s="12">
        <f t="shared" si="5"/>
        <v>2138.4162332962337</v>
      </c>
      <c r="G91" s="5">
        <f>'DATA（1～4ST）'!J91+'DATA（1～4ST）'!$J$106*(1000/$H$1-1)+情報登録!$B$40*(25-$H$2)</f>
        <v>8.3010684039087952</v>
      </c>
      <c r="H91" s="5">
        <f>'DATA（1～4ST）'!K91+情報登録!$B$41*(25-$H$2)-情報登録!$B$42*('STC計算（1～4ST)'!G91-'DATA（1～4ST）'!J91)-情報登録!$B$43*'STC計算（1～4ST)'!G91*(25-'STC計算（1～4ST)'!$H$2)</f>
        <v>239.16672381107492</v>
      </c>
      <c r="I91" s="5">
        <f t="shared" si="7"/>
        <v>1985.3393342944953</v>
      </c>
      <c r="J91" s="15">
        <f>'DATA（1～4ST）'!N91+'DATA（1～4ST）'!$N$106*(1000/$K$1-1)+情報登録!$B$40*(25-$K$2)</f>
        <v>8.2776373507057546</v>
      </c>
      <c r="K91" s="15">
        <f>'DATA（1～4ST）'!O91+情報登録!$B$41*(25-$K$2)-情報登録!$B$42*('STC計算（1～4ST)'!J91-'DATA（1～4ST）'!N91)-情報登録!$B$43*'STC計算（1～4ST)'!J91*(25-'STC計算（1～4ST)'!$K$2)</f>
        <v>211.36826360477741</v>
      </c>
      <c r="L91" s="15">
        <f t="shared" si="6"/>
        <v>1749.6298335687252</v>
      </c>
      <c r="M91">
        <f>'DATA（1～4ST）'!B91*'DATA（1～4ST）'!C91</f>
        <v>1817.97</v>
      </c>
      <c r="N91">
        <f>'DATA（1～4ST）'!F91*'DATA（1～4ST）'!G91</f>
        <v>1968.6</v>
      </c>
      <c r="O91">
        <f>'DATA（1～4ST）'!J91*'DATA（1～4ST）'!K91</f>
        <v>1827.27</v>
      </c>
      <c r="P91">
        <f>'DATA（1～4ST）'!N91*'DATA（1～4ST）'!O91</f>
        <v>1608.748</v>
      </c>
    </row>
    <row r="92" spans="1:16">
      <c r="A92" s="4">
        <f>'DATA（1～4ST）'!B92+'DATA（1～4ST）'!$B$106*(1000/$B$1-1)+情報登録!$B$40*(25-$B$2)</f>
        <v>8.3810684039087953</v>
      </c>
      <c r="B92" s="4">
        <f>'DATA（1～4ST）'!C92+情報登録!$B$41*(25-$B$2)-情報登録!$B$42*('STC計算（1～4ST)'!A92-'DATA（1～4ST）'!B92)-情報登録!$B$43*'STC計算（1～4ST)'!A92*(25-'STC計算（1～4ST)'!$B$2)</f>
        <v>190.46732381107492</v>
      </c>
      <c r="C92" s="4">
        <f t="shared" si="4"/>
        <v>1596.3196695700653</v>
      </c>
      <c r="D92" s="12">
        <f>'DATA（1～4ST）'!F92+'DATA（1～4ST）'!$F$106*(1000/$E$1-1)+情報登録!$B$40*(25-$E$2)</f>
        <v>8.4053572204125953</v>
      </c>
      <c r="E92" s="12">
        <f>'DATA（1～4ST）'!G92+情報登録!$B$41*(25-$E$2)-情報登録!$B$42*('STC計算（1～4ST)'!D92-'DATA（1～4ST）'!F92)-情報登録!$B$43*'STC計算（1～4ST)'!D92*(25-'STC計算（1～4ST)'!$E$2)</f>
        <v>219.9653615689468</v>
      </c>
      <c r="F92" s="12">
        <f t="shared" si="5"/>
        <v>1848.8874401042142</v>
      </c>
      <c r="G92" s="5">
        <f>'DATA（1～4ST）'!J92+'DATA（1～4ST）'!$J$106*(1000/$H$1-1)+情報登録!$B$40*(25-$H$2)</f>
        <v>8.391068403908795</v>
      </c>
      <c r="H92" s="5">
        <f>'DATA（1～4ST）'!K92+情報登録!$B$41*(25-$H$2)-情報登録!$B$42*('STC計算（1～4ST)'!G92-'DATA（1～4ST）'!J92)-情報登録!$B$43*'STC計算（1～4ST)'!G92*(25-'STC計算（1～4ST)'!$H$2)</f>
        <v>189.86739881107491</v>
      </c>
      <c r="I92" s="5">
        <f t="shared" si="7"/>
        <v>1593.190331095961</v>
      </c>
      <c r="J92" s="15">
        <f>'DATA（1～4ST）'!N92+'DATA（1～4ST）'!$N$106*(1000/$K$1-1)+情報登録!$B$40*(25-$K$2)</f>
        <v>8.3776373507057542</v>
      </c>
      <c r="K92" s="15">
        <f>'DATA（1～4ST）'!O92+情報登録!$B$41*(25-$K$2)-情報登録!$B$42*('STC計算（1～4ST)'!J92-'DATA（1～4ST）'!N92)-情報登録!$B$43*'STC計算（1～4ST)'!J92*(25-'STC計算（1～4ST)'!$K$2)</f>
        <v>180.36901360477742</v>
      </c>
      <c r="L92" s="15">
        <f t="shared" si="6"/>
        <v>1511.0661852853377</v>
      </c>
      <c r="M92">
        <f>'DATA（1～4ST）'!B92*'DATA（1～4ST）'!C92</f>
        <v>1466.8570000000002</v>
      </c>
      <c r="N92">
        <f>'DATA（1～4ST）'!F92*'DATA（1～4ST）'!G92</f>
        <v>1701.018</v>
      </c>
      <c r="O92">
        <f>'DATA（1～4ST）'!J92*'DATA（1～4ST）'!K92</f>
        <v>1464.06</v>
      </c>
      <c r="P92">
        <f>'DATA（1～4ST）'!N92*'DATA（1～4ST）'!O92</f>
        <v>1388.1779999999999</v>
      </c>
    </row>
    <row r="93" spans="1:16">
      <c r="A93" s="4">
        <f>'DATA（1～4ST）'!B93+'DATA（1～4ST）'!$B$106*(1000/$B$1-1)+情報登録!$B$40*(25-$B$2)</f>
        <v>8.4810684039087949</v>
      </c>
      <c r="B93" s="4">
        <f>'DATA（1～4ST）'!C93+情報登録!$B$41*(25-$B$2)-情報登録!$B$42*('STC計算（1～4ST)'!A93-'DATA（1～4ST）'!B93)-情報登録!$B$43*'STC計算（1～4ST)'!A93*(25-'STC計算（1～4ST)'!$B$2)</f>
        <v>135.46807381107493</v>
      </c>
      <c r="C93" s="4">
        <f t="shared" si="4"/>
        <v>1148.914000537492</v>
      </c>
      <c r="D93" s="12">
        <f>'DATA（1～4ST）'!F93+'DATA（1～4ST）'!$F$106*(1000/$E$1-1)+情報登録!$B$40*(25-$E$2)</f>
        <v>8.4853572204125953</v>
      </c>
      <c r="E93" s="12">
        <f>'DATA（1～4ST）'!G93+情報登録!$B$41*(25-$E$2)-情報登録!$B$42*('STC計算（1～4ST)'!D93-'DATA（1～4ST）'!F93)-情報登録!$B$43*'STC計算（1～4ST)'!D93*(25-'STC計算（1～4ST)'!$E$2)</f>
        <v>164.4659615689468</v>
      </c>
      <c r="F93" s="12">
        <f t="shared" si="5"/>
        <v>1395.552434511163</v>
      </c>
      <c r="G93" s="5">
        <f>'DATA（1～4ST）'!J93+'DATA（1～4ST）'!$J$106*(1000/$H$1-1)+情報登録!$B$40*(25-$H$2)</f>
        <v>8.4810684039087949</v>
      </c>
      <c r="H93" s="5">
        <f>'DATA（1～4ST）'!K93+情報登録!$B$41*(25-$H$2)-情報登録!$B$42*('STC計算（1～4ST)'!G93-'DATA（1～4ST）'!J93)-情報登録!$B$43*'STC計算（1～4ST)'!G93*(25-'STC計算（1～4ST)'!$H$2)</f>
        <v>129.06807381107492</v>
      </c>
      <c r="I93" s="5">
        <f t="shared" si="7"/>
        <v>1094.6351627524757</v>
      </c>
      <c r="J93" s="15">
        <f>'DATA（1～4ST）'!N93+'DATA（1～4ST）'!$N$106*(1000/$K$1-1)+情報登録!$B$40*(25-$K$2)</f>
        <v>8.4676373507057541</v>
      </c>
      <c r="K93" s="15">
        <f>'DATA（1～4ST）'!O93+情報登録!$B$41*(25-$K$2)-情報登録!$B$42*('STC計算（1～4ST)'!J93-'DATA（1～4ST）'!N93)-情報登録!$B$43*'STC計算（1～4ST)'!J93*(25-'STC計算（1～4ST)'!$K$2)</f>
        <v>139.96968860477745</v>
      </c>
      <c r="L93" s="15">
        <f t="shared" si="6"/>
        <v>1185.212563196467</v>
      </c>
      <c r="M93">
        <f>'DATA（1～4ST）'!B93*'DATA（1～4ST）'!C93</f>
        <v>1051.7370000000001</v>
      </c>
      <c r="N93">
        <f>'DATA（1～4ST）'!F93*'DATA（1～4ST）'!G93</f>
        <v>1280.547</v>
      </c>
      <c r="O93">
        <f>'DATA（1～4ST）'!J93*'DATA（1～4ST）'!K93</f>
        <v>1001.241</v>
      </c>
      <c r="P93">
        <f>'DATA（1～4ST）'!N93*'DATA（1～4ST）'!O93</f>
        <v>1085.864</v>
      </c>
    </row>
    <row r="94" spans="1:16">
      <c r="A94" s="4">
        <f>'DATA（1～4ST）'!B94+'DATA（1～4ST）'!$B$106*(1000/$B$1-1)+情報登録!$B$40*(25-$B$2)</f>
        <v>8.5710684039087948</v>
      </c>
      <c r="B94" s="4">
        <f>'DATA（1～4ST）'!C94+情報登録!$B$41*(25-$B$2)-情報登録!$B$42*('STC計算（1～4ST)'!A94-'DATA（1～4ST）'!B94)-情報登録!$B$43*'STC計算（1～4ST)'!A94*(25-'STC計算（1～4ST)'!$B$2)</f>
        <v>78.268748811074914</v>
      </c>
      <c r="C94" s="4">
        <f t="shared" si="4"/>
        <v>670.84679994807823</v>
      </c>
      <c r="D94" s="12">
        <f>'DATA（1～4ST）'!F94+'DATA（1～4ST）'!$F$106*(1000/$E$1-1)+情報登録!$B$40*(25-$E$2)</f>
        <v>8.585357220412595</v>
      </c>
      <c r="E94" s="12">
        <f>'DATA（1～4ST）'!G94+情報登録!$B$41*(25-$E$2)-情報登録!$B$42*('STC計算（1～4ST)'!D94-'DATA（1～4ST）'!F94)-情報登録!$B$43*'STC計算（1～4ST)'!D94*(25-'STC計算（1～4ST)'!$E$2)</f>
        <v>99.466711568946806</v>
      </c>
      <c r="F94" s="12">
        <f t="shared" si="5"/>
        <v>853.9572503591545</v>
      </c>
      <c r="G94" s="5">
        <f>'DATA（1～4ST）'!J94+'DATA（1～4ST）'!$J$106*(1000/$H$1-1)+情報登録!$B$40*(25-$H$2)</f>
        <v>8.561068403908795</v>
      </c>
      <c r="H94" s="5">
        <f>'DATA（1～4ST）'!K94+情報登録!$B$41*(25-$H$2)-情報登録!$B$42*('STC計算（1～4ST)'!G94-'DATA（1～4ST）'!J94)-情報登録!$B$43*'STC計算（1～4ST)'!G94*(25-'STC計算（1～4ST)'!$H$2)</f>
        <v>66.768673811074919</v>
      </c>
      <c r="I94" s="5">
        <f t="shared" si="7"/>
        <v>571.61118373488614</v>
      </c>
      <c r="J94" s="15">
        <f>'DATA（1～4ST）'!N94+'DATA（1～4ST）'!$N$106*(1000/$K$1-1)+情報登録!$B$40*(25-$K$2)</f>
        <v>8.5476373507057541</v>
      </c>
      <c r="K94" s="15">
        <f>'DATA（1～4ST）'!O94+情報登録!$B$41*(25-$K$2)-情報登録!$B$42*('STC計算（1～4ST)'!J94-'DATA（1～4ST）'!N94)-情報登録!$B$43*'STC計算（1～4ST)'!J94*(25-'STC計算（1～4ST)'!$K$2)</f>
        <v>83.570288604777417</v>
      </c>
      <c r="L94" s="15">
        <f t="shared" si="6"/>
        <v>714.32852028745492</v>
      </c>
      <c r="M94">
        <f>'DATA（1～4ST）'!B94*'DATA（1～4ST）'!C94</f>
        <v>607.27800000000002</v>
      </c>
      <c r="N94">
        <f>'DATA（1～4ST）'!F94*'DATA（1～4ST）'!G94</f>
        <v>777.42700000000002</v>
      </c>
      <c r="O94">
        <f>'DATA（1～4ST）'!J94*'DATA（1～4ST）'!K94</f>
        <v>514.86199999999997</v>
      </c>
      <c r="P94">
        <f>'DATA（1～4ST）'!N94*'DATA（1～4ST）'!O94</f>
        <v>647.94400000000007</v>
      </c>
    </row>
    <row r="95" spans="1:16">
      <c r="A95" s="4">
        <f>'DATA（1～4ST）'!B95+'DATA（1～4ST）'!$B$106*(1000/$B$1-1)+情報登録!$B$40*(25-$B$2)</f>
        <v>8.6010684039087941</v>
      </c>
      <c r="B95" s="4">
        <f>'DATA（1～4ST）'!C95+情報登録!$B$41*(25-$B$2)-情報登録!$B$42*('STC計算（1～4ST)'!A95-'DATA（1～4ST）'!B95)-情報登録!$B$43*'STC計算（1～4ST)'!A95*(25-'STC計算（1～4ST)'!$B$2)</f>
        <v>34.868973811074923</v>
      </c>
      <c r="C95" s="4">
        <f t="shared" si="4"/>
        <v>299.91042892315971</v>
      </c>
      <c r="D95" s="12">
        <f>'DATA（1～4ST）'!F95+'DATA（1～4ST）'!$F$106*(1000/$E$1-1)+情報登録!$B$40*(25-$E$2)</f>
        <v>8.6453572204125955</v>
      </c>
      <c r="E95" s="12">
        <f>'DATA（1～4ST）'!G95+情報登録!$B$41*(25-$E$2)-情報登録!$B$42*('STC計算（1～4ST)'!D95-'DATA（1～4ST）'!F95)-情報登録!$B$43*'STC計算（1～4ST)'!D95*(25-'STC計算（1～4ST)'!$E$2)</f>
        <v>47.267161568946797</v>
      </c>
      <c r="F95" s="12">
        <f t="shared" si="5"/>
        <v>408.64149655850292</v>
      </c>
      <c r="G95" s="5">
        <f>'DATA（1～4ST）'!J95+'DATA（1～4ST）'!$J$106*(1000/$H$1-1)+情報登録!$B$40*(25-$H$2)</f>
        <v>8.6010684039087941</v>
      </c>
      <c r="H95" s="5">
        <f>'DATA（1～4ST）'!K95+情報登録!$B$41*(25-$H$2)-情報登録!$B$42*('STC計算（1～4ST)'!G95-'DATA（1～4ST）'!J95)-情報登録!$B$43*'STC計算（1～4ST)'!G95*(25-'STC計算（1～4ST)'!$H$2)</f>
        <v>30.768973811074918</v>
      </c>
      <c r="I95" s="5">
        <f t="shared" si="7"/>
        <v>264.64604846713365</v>
      </c>
      <c r="J95" s="15">
        <f>'DATA（1～4ST）'!N95+'DATA（1～4ST）'!$N$106*(1000/$K$1-1)+情報登録!$B$40*(25-$K$2)</f>
        <v>8.5576373507057539</v>
      </c>
      <c r="K95" s="15">
        <f>'DATA（1～4ST）'!O95+情報登録!$B$41*(25-$K$2)-情報登録!$B$42*('STC計算（1～4ST)'!J95-'DATA（1～4ST）'!N95)-情報登録!$B$43*'STC計算（1～4ST)'!J95*(25-'STC計算（1～4ST)'!$K$2)</f>
        <v>36.370363604777424</v>
      </c>
      <c r="L95" s="15">
        <f t="shared" si="6"/>
        <v>311.24438204299247</v>
      </c>
      <c r="M95">
        <f>'DATA（1～4ST）'!B95*'DATA（1～4ST）'!C95</f>
        <v>261.92700000000002</v>
      </c>
      <c r="N95">
        <f>'DATA（1～4ST）'!F95*'DATA（1～4ST）'!G95</f>
        <v>363.05500000000006</v>
      </c>
      <c r="O95">
        <f>'DATA（1～4ST）'!J95*'DATA（1～4ST）'!K95</f>
        <v>229.08600000000001</v>
      </c>
      <c r="P95">
        <f>'DATA（1～4ST）'!N95*'DATA（1～4ST）'!O95</f>
        <v>272.57400000000001</v>
      </c>
    </row>
    <row r="96" spans="1:16">
      <c r="A96" s="4">
        <f>'DATA（1～4ST）'!B96+'DATA（1～4ST）'!$B$106*(1000/$B$1-1)+情報登録!$B$40*(25-$B$2)</f>
        <v>8.5910684039087943</v>
      </c>
      <c r="B96" s="4">
        <f>'DATA（1～4ST）'!C96+情報登録!$B$41*(25-$B$2)-情報登録!$B$42*('STC計算（1～4ST)'!A96-'DATA（1～4ST）'!B96)-情報登録!$B$43*'STC計算（1～4ST)'!A96*(25-'STC計算（1～4ST)'!$B$2)</f>
        <v>19.268898811074919</v>
      </c>
      <c r="C96" s="4">
        <f t="shared" si="4"/>
        <v>165.54042775394146</v>
      </c>
      <c r="D96" s="12">
        <f>'DATA（1～4ST）'!F96+'DATA（1～4ST）'!$F$106*(1000/$E$1-1)+情報登録!$B$40*(25-$E$2)</f>
        <v>8.6553572204125953</v>
      </c>
      <c r="E96" s="12">
        <f>'DATA（1～4ST）'!G96+情報登録!$B$41*(25-$E$2)-情報登録!$B$42*('STC計算（1～4ST)'!D96-'DATA（1～4ST）'!F96)-情報登録!$B$43*'STC計算（1～4ST)'!D96*(25-'STC計算（1～4ST)'!$E$2)</f>
        <v>23.667236568946795</v>
      </c>
      <c r="F96" s="12">
        <f t="shared" si="5"/>
        <v>204.84838692424665</v>
      </c>
      <c r="G96" s="5">
        <f>'DATA（1～4ST）'!J96+'DATA（1～4ST）'!$J$106*(1000/$H$1-1)+情報登録!$B$40*(25-$H$2)</f>
        <v>8.5910684039087943</v>
      </c>
      <c r="H96" s="5">
        <f>'DATA（1～4ST）'!K96+情報登録!$B$41*(25-$H$2)-情報登録!$B$42*('STC計算（1～4ST)'!G96-'DATA（1～4ST）'!J96)-情報登録!$B$43*'STC計算（1～4ST)'!G96*(25-'STC計算（1～4ST)'!$H$2)</f>
        <v>17.768898811074919</v>
      </c>
      <c r="I96" s="5">
        <f t="shared" si="7"/>
        <v>152.65382514807828</v>
      </c>
      <c r="J96" s="15">
        <f>'DATA（1～4ST）'!N96+'DATA（1～4ST）'!$N$106*(1000/$K$1-1)+情報登録!$B$40*(25-$K$2)</f>
        <v>8.5576373507057539</v>
      </c>
      <c r="K96" s="15">
        <f>'DATA（1～4ST）'!O96+情報登録!$B$41*(25-$K$2)-情報登録!$B$42*('STC計算（1～4ST)'!J96-'DATA（1～4ST）'!N96)-情報登録!$B$43*'STC計算（1～4ST)'!J96*(25-'STC計算（1～4ST)'!$K$2)</f>
        <v>18.970363604777418</v>
      </c>
      <c r="L96" s="15">
        <f t="shared" si="6"/>
        <v>162.34149214071229</v>
      </c>
      <c r="M96">
        <f>'DATA（1～4ST）'!B96*'DATA（1～4ST）'!C96</f>
        <v>136.80000000000001</v>
      </c>
      <c r="N96">
        <f>'DATA（1～4ST）'!F96*'DATA（1～4ST）'!G96</f>
        <v>173.29000000000002</v>
      </c>
      <c r="O96">
        <f>'DATA（1～4ST）'!J96*'DATA（1～4ST）'!K96</f>
        <v>124.8</v>
      </c>
      <c r="P96">
        <f>'DATA（1～4ST）'!N96*'DATA（1～4ST）'!O96</f>
        <v>133.89600000000002</v>
      </c>
    </row>
    <row r="97" spans="1:16">
      <c r="A97" s="4">
        <f>'DATA（1～4ST）'!B97+'DATA（1～4ST）'!$B$106*(1000/$B$1-1)+情報登録!$B$40*(25-$B$2)</f>
        <v>8.5810684039087946</v>
      </c>
      <c r="B97" s="4">
        <f>'DATA（1～4ST）'!C97+情報登録!$B$41*(25-$B$2)-情報登録!$B$42*('STC計算（1～4ST)'!A97-'DATA（1～4ST）'!B97)-情報登録!$B$43*'STC計算（1～4ST)'!A97*(25-'STC計算（1～4ST)'!$B$2)</f>
        <v>13.668823811074919</v>
      </c>
      <c r="C97" s="4">
        <f t="shared" si="4"/>
        <v>117.29311212381118</v>
      </c>
      <c r="D97" s="12">
        <f>'DATA（1～4ST）'!F97+'DATA（1～4ST）'!$F$106*(1000/$E$1-1)+情報登録!$B$40*(25-$E$2)</f>
        <v>8.6453572204125955</v>
      </c>
      <c r="E97" s="12">
        <f>'DATA（1～4ST）'!G97+情報登録!$B$41*(25-$E$2)-情報登録!$B$42*('STC計算（1～4ST)'!D97-'DATA（1～4ST）'!F97)-情報登録!$B$43*'STC計算（1～4ST)'!D97*(25-'STC計算（1～4ST)'!$E$2)</f>
        <v>15.067161568946798</v>
      </c>
      <c r="F97" s="12">
        <f t="shared" si="5"/>
        <v>130.26099406121736</v>
      </c>
      <c r="G97" s="5">
        <f>'DATA（1～4ST）'!J97+'DATA（1～4ST）'!$J$106*(1000/$H$1-1)+情報登録!$B$40*(25-$H$2)</f>
        <v>8.5810684039087946</v>
      </c>
      <c r="H97" s="5">
        <f>'DATA（1～4ST）'!K97+情報登録!$B$41*(25-$H$2)-情報登録!$B$42*('STC計算（1～4ST)'!G97-'DATA（1～4ST）'!J97)-情報登録!$B$43*'STC計算（1～4ST)'!G97*(25-'STC計算（1～4ST)'!$H$2)</f>
        <v>13.068823811074921</v>
      </c>
      <c r="I97" s="5">
        <f t="shared" si="7"/>
        <v>112.14447108146592</v>
      </c>
      <c r="J97" s="15">
        <f>'DATA（1～4ST）'!N97+'DATA（1～4ST）'!$N$106*(1000/$K$1-1)+情報登録!$B$40*(25-$K$2)</f>
        <v>8.5476373507057541</v>
      </c>
      <c r="K97" s="15">
        <f>'DATA（1～4ST）'!O97+情報登録!$B$41*(25-$K$2)-情報登録!$B$42*('STC計算（1～4ST)'!J97-'DATA（1～4ST）'!N97)-情報登録!$B$43*'STC計算（1～4ST)'!J97*(25-'STC計算（1～4ST)'!$K$2)</f>
        <v>13.070288604777417</v>
      </c>
      <c r="L97" s="15">
        <f t="shared" si="6"/>
        <v>111.72008706269925</v>
      </c>
      <c r="M97">
        <f>'DATA（1～4ST）'!B97*'DATA（1～4ST）'!C97</f>
        <v>91.885000000000005</v>
      </c>
      <c r="N97">
        <f>'DATA（1～4ST）'!F97*'DATA（1～4ST）'!G97</f>
        <v>103.84500000000001</v>
      </c>
      <c r="O97">
        <f>'DATA（1～4ST）'!J97*'DATA（1～4ST）'!K97</f>
        <v>87.091000000000008</v>
      </c>
      <c r="P97">
        <f>'DATA（1～4ST）'!N97*'DATA（1～4ST）'!O97</f>
        <v>86.763999999999996</v>
      </c>
    </row>
    <row r="98" spans="1:16">
      <c r="A98" s="4">
        <f>'DATA（1～4ST）'!B98+'DATA（1～4ST）'!$B$106*(1000/$B$1-1)+情報登録!$B$40*(25-$B$2)</f>
        <v>8.6010684039087941</v>
      </c>
      <c r="B98" s="4">
        <f>'DATA（1～4ST）'!C98+情報登録!$B$41*(25-$B$2)-情報登録!$B$42*('STC計算（1～4ST)'!A98-'DATA（1～4ST）'!B98)-情報登録!$B$43*'STC計算（1～4ST)'!A98*(25-'STC計算（1～4ST)'!$B$2)</f>
        <v>10.068973811074921</v>
      </c>
      <c r="C98" s="4">
        <f t="shared" si="4"/>
        <v>86.603932506221611</v>
      </c>
      <c r="D98" s="12">
        <f>'DATA（1～4ST）'!F98+'DATA（1～4ST）'!$F$106*(1000/$E$1-1)+情報登録!$B$40*(25-$E$2)</f>
        <v>8.6553572204125953</v>
      </c>
      <c r="E98" s="12">
        <f>'DATA（1～4ST）'!G98+情報登録!$B$41*(25-$E$2)-情報登録!$B$42*('STC計算（1～4ST)'!D98-'DATA（1～4ST）'!F98)-情報登録!$B$43*'STC計算（1～4ST)'!D98*(25-'STC計算（1～4ST)'!$E$2)</f>
        <v>11.567236568946798</v>
      </c>
      <c r="F98" s="12">
        <f t="shared" si="5"/>
        <v>100.11856455725429</v>
      </c>
      <c r="G98" s="5">
        <f>'DATA（1～4ST）'!J98+'DATA（1～4ST）'!$J$106*(1000/$H$1-1)+情報登録!$B$40*(25-$H$2)</f>
        <v>8.6010684039087941</v>
      </c>
      <c r="H98" s="5">
        <f>'DATA（1～4ST）'!K98+情報登録!$B$41*(25-$H$2)-情報登録!$B$42*('STC計算（1～4ST)'!G98-'DATA（1～4ST）'!J98)-情報登録!$B$43*'STC計算（1～4ST)'!G98*(25-'STC計算（1～4ST)'!$H$2)</f>
        <v>9.76897381107492</v>
      </c>
      <c r="I98" s="5">
        <f t="shared" si="7"/>
        <v>84.023611985048973</v>
      </c>
      <c r="J98" s="15">
        <f>'DATA（1～4ST）'!N98+'DATA（1～4ST）'!$N$106*(1000/$K$1-1)+情報登録!$B$40*(25-$K$2)</f>
        <v>8.5576373507057539</v>
      </c>
      <c r="K98" s="15">
        <f>'DATA（1～4ST）'!O98+情報登録!$B$41*(25-$K$2)-情報登録!$B$42*('STC計算（1～4ST)'!J98-'DATA（1～4ST）'!N98)-情報登録!$B$43*'STC計算（1～4ST)'!J98*(25-'STC計算（1～4ST)'!$K$2)</f>
        <v>9.7703636047774154</v>
      </c>
      <c r="L98" s="15">
        <f t="shared" si="6"/>
        <v>83.61122851421932</v>
      </c>
      <c r="M98">
        <f>'DATA（1～4ST）'!B98*'DATA（1～4ST）'!C98</f>
        <v>63.279000000000003</v>
      </c>
      <c r="N98">
        <f>'DATA（1～4ST）'!F98*'DATA（1～4ST）'!G98</f>
        <v>75.76400000000001</v>
      </c>
      <c r="O98">
        <f>'DATA（1～4ST）'!J98*'DATA（1～4ST）'!K98</f>
        <v>60.875999999999998</v>
      </c>
      <c r="P98">
        <f>'DATA（1～4ST）'!N98*'DATA（1～4ST）'!O98</f>
        <v>60.571999999999996</v>
      </c>
    </row>
    <row r="99" spans="1:16">
      <c r="A99" s="4">
        <f>'DATA（1～4ST）'!B99+'DATA（1～4ST）'!$B$106*(1000/$B$1-1)+情報登録!$B$40*(25-$B$2)</f>
        <v>8.6010684039087941</v>
      </c>
      <c r="B99" s="4">
        <f>'DATA（1～4ST）'!C99+情報登録!$B$41*(25-$B$2)-情報登録!$B$42*('STC計算（1～4ST)'!A99-'DATA（1～4ST）'!B99)-情報登録!$B$43*'STC計算（1～4ST)'!A99*(25-'STC計算（1～4ST)'!$B$2)</f>
        <v>9.4689738110749193</v>
      </c>
      <c r="C99" s="4">
        <f t="shared" si="4"/>
        <v>81.443291463876321</v>
      </c>
      <c r="D99" s="12">
        <f>'DATA（1～4ST）'!F99+'DATA（1～4ST）'!$F$106*(1000/$E$1-1)+情報登録!$B$40*(25-$E$2)</f>
        <v>8.6553572204125953</v>
      </c>
      <c r="E99" s="12">
        <f>'DATA（1～4ST）'!G99+情報登録!$B$41*(25-$E$2)-情報登録!$B$42*('STC計算（1～4ST)'!D99-'DATA（1～4ST）'!F99)-情報登録!$B$43*'STC計算（1～4ST)'!D99*(25-'STC計算（1～4ST)'!$E$2)</f>
        <v>9.467236568946797</v>
      </c>
      <c r="F99" s="12">
        <f t="shared" si="5"/>
        <v>81.942314394387822</v>
      </c>
      <c r="G99" s="5">
        <f>'DATA（1～4ST）'!J99+'DATA（1～4ST）'!$J$106*(1000/$H$1-1)+情報登録!$B$40*(25-$H$2)</f>
        <v>8.6010684039087941</v>
      </c>
      <c r="H99" s="5">
        <f>'DATA（1～4ST）'!K99+情報登録!$B$41*(25-$H$2)-情報登録!$B$42*('STC計算（1～4ST)'!G99-'DATA（1～4ST）'!J99)-情報登録!$B$43*'STC計算（1～4ST)'!G99*(25-'STC計算（1～4ST)'!$H$2)</f>
        <v>9.4689738110749193</v>
      </c>
      <c r="I99" s="5">
        <f t="shared" si="7"/>
        <v>81.443291463876321</v>
      </c>
      <c r="J99" s="15">
        <f>'DATA（1～4ST）'!N99+'DATA（1～4ST）'!$N$106*(1000/$K$1-1)+情報登録!$B$40*(25-$K$2)</f>
        <v>8.5576373507057539</v>
      </c>
      <c r="K99" s="15">
        <f>'DATA（1～4ST）'!O99+情報登録!$B$41*(25-$K$2)-情報登録!$B$42*('STC計算（1～4ST)'!J99-'DATA（1～4ST）'!N99)-情報登録!$B$43*'STC計算（1～4ST)'!J99*(25-'STC計算（1～4ST)'!$K$2)</f>
        <v>9.1703636047774157</v>
      </c>
      <c r="L99" s="15">
        <f t="shared" si="6"/>
        <v>78.476646103795872</v>
      </c>
      <c r="M99">
        <f>'DATA（1～4ST）'!B99*'DATA（1～4ST）'!C99</f>
        <v>58.472999999999999</v>
      </c>
      <c r="N99">
        <f>'DATA（1～4ST）'!F99*'DATA（1～4ST）'!G99</f>
        <v>58.838000000000001</v>
      </c>
      <c r="O99">
        <f>'DATA（1～4ST）'!J99*'DATA（1～4ST）'!K99</f>
        <v>58.472999999999999</v>
      </c>
      <c r="P99">
        <f>'DATA（1～4ST）'!N99*'DATA（1～4ST）'!O99</f>
        <v>55.79</v>
      </c>
    </row>
    <row r="100" spans="1:16">
      <c r="A100" s="4">
        <f>'DATA（1～4ST）'!B100+'DATA（1～4ST）'!$B$106*(1000/$B$1-1)+情報登録!$B$40*(25-$B$2)</f>
        <v>8.6010684039087941</v>
      </c>
      <c r="B100" s="4">
        <f>'DATA（1～4ST）'!C100+情報登録!$B$41*(25-$B$2)-情報登録!$B$42*('STC計算（1～4ST)'!A100-'DATA（1～4ST）'!B100)-情報登録!$B$43*'STC計算（1～4ST)'!A100*(25-'STC計算（1～4ST)'!$B$2)</f>
        <v>9.4689738110749193</v>
      </c>
      <c r="C100" s="4">
        <f t="shared" si="4"/>
        <v>81.443291463876321</v>
      </c>
      <c r="D100" s="12">
        <f>'DATA（1～4ST）'!F100+'DATA（1～4ST）'!$F$106*(1000/$E$1-1)+情報登録!$B$40*(25-$E$2)</f>
        <v>8.6553572204125953</v>
      </c>
      <c r="E100" s="12">
        <f>'DATA（1～4ST）'!G100+情報登録!$B$41*(25-$E$2)-情報登録!$B$42*('STC計算（1～4ST)'!D100-'DATA（1～4ST）'!F100)-情報登録!$B$43*'STC計算（1～4ST)'!D100*(25-'STC計算（1～4ST)'!$E$2)</f>
        <v>9.467236568946797</v>
      </c>
      <c r="F100" s="12">
        <f t="shared" si="5"/>
        <v>81.942314394387822</v>
      </c>
      <c r="G100" s="5">
        <f>'DATA（1～4ST）'!J100+'DATA（1～4ST）'!$J$106*(1000/$H$1-1)+情報登録!$B$40*(25-$H$2)</f>
        <v>8.6010684039087941</v>
      </c>
      <c r="H100" s="5">
        <f>'DATA（1～4ST）'!K100+情報登録!$B$41*(25-$H$2)-情報登録!$B$42*('STC計算（1～4ST)'!G100-'DATA（1～4ST）'!J100)-情報登録!$B$43*'STC計算（1～4ST)'!G100*(25-'STC計算（1～4ST)'!$H$2)</f>
        <v>9.4689738110749193</v>
      </c>
      <c r="I100" s="5">
        <f t="shared" si="7"/>
        <v>81.443291463876321</v>
      </c>
      <c r="J100" s="15">
        <f>'DATA（1～4ST）'!N100+'DATA（1～4ST）'!$N$106*(1000/$K$1-1)+情報登録!$B$40*(25-$K$2)</f>
        <v>8.5576373507057539</v>
      </c>
      <c r="K100" s="15">
        <f>'DATA（1～4ST）'!O100+情報登録!$B$41*(25-$K$2)-情報登録!$B$42*('STC計算（1～4ST)'!J100-'DATA（1～4ST）'!N100)-情報登録!$B$43*'STC計算（1～4ST)'!J100*(25-'STC計算（1～4ST)'!$K$2)</f>
        <v>9.1703636047774157</v>
      </c>
      <c r="L100" s="15">
        <f t="shared" si="6"/>
        <v>78.476646103795872</v>
      </c>
      <c r="M100">
        <f>'DATA（1～4ST）'!B100*'DATA（1～4ST）'!C100</f>
        <v>58.472999999999999</v>
      </c>
      <c r="N100">
        <f>'DATA（1～4ST）'!F100*'DATA（1～4ST）'!G100</f>
        <v>58.838000000000001</v>
      </c>
      <c r="O100">
        <f>'DATA（1～4ST）'!J100*'DATA（1～4ST）'!K100</f>
        <v>58.472999999999999</v>
      </c>
      <c r="P100">
        <f>'DATA（1～4ST）'!N100*'DATA（1～4ST）'!O100</f>
        <v>55.79</v>
      </c>
    </row>
    <row r="101" spans="1:16">
      <c r="A101" s="4">
        <f>'DATA（1～4ST）'!B101+'DATA（1～4ST）'!$B$106*(1000/$B$1-1)+情報登録!$B$40*(25-$B$2)</f>
        <v>8.6010684039087941</v>
      </c>
      <c r="B101" s="4">
        <f>'DATA（1～4ST）'!C101+情報登録!$B$41*(25-$B$2)-情報登録!$B$42*('STC計算（1～4ST)'!A101-'DATA（1～4ST）'!B101)-情報登録!$B$43*'STC計算（1～4ST)'!A101*(25-'STC計算（1～4ST)'!$B$2)</f>
        <v>9.4689738110749193</v>
      </c>
      <c r="C101" s="4">
        <f t="shared" si="4"/>
        <v>81.443291463876321</v>
      </c>
      <c r="D101" s="12">
        <f>'DATA（1～4ST）'!F101+'DATA（1～4ST）'!$F$106*(1000/$E$1-1)+情報登録!$B$40*(25-$E$2)</f>
        <v>8.6553572204125953</v>
      </c>
      <c r="E101" s="12">
        <f>'DATA（1～4ST）'!G101+情報登録!$B$41*(25-$E$2)-情報登録!$B$42*('STC計算（1～4ST)'!D101-'DATA（1～4ST）'!F101)-情報登録!$B$43*'STC計算（1～4ST)'!D101*(25-'STC計算（1～4ST)'!$E$2)</f>
        <v>9.467236568946797</v>
      </c>
      <c r="F101" s="12">
        <f t="shared" si="5"/>
        <v>81.942314394387822</v>
      </c>
      <c r="G101" s="5">
        <f>'DATA（1～4ST）'!J101+'DATA（1～4ST）'!$J$106*(1000/$H$1-1)+情報登録!$B$40*(25-$H$2)</f>
        <v>8.6010684039087941</v>
      </c>
      <c r="H101" s="5">
        <f>'DATA（1～4ST）'!K101+情報登録!$B$41*(25-$H$2)-情報登録!$B$42*('STC計算（1～4ST)'!G101-'DATA（1～4ST）'!J101)-情報登録!$B$43*'STC計算（1～4ST)'!G101*(25-'STC計算（1～4ST)'!$H$2)</f>
        <v>9.4689738110749193</v>
      </c>
      <c r="I101" s="5">
        <f t="shared" si="7"/>
        <v>81.443291463876321</v>
      </c>
      <c r="J101" s="15">
        <f>'DATA（1～4ST）'!N101+'DATA（1～4ST）'!$N$106*(1000/$K$1-1)+情報登録!$B$40*(25-$K$2)</f>
        <v>8.5576373507057539</v>
      </c>
      <c r="K101" s="15">
        <f>'DATA（1～4ST）'!O101+情報登録!$B$41*(25-$K$2)-情報登録!$B$42*('STC計算（1～4ST)'!J101-'DATA（1～4ST）'!N101)-情報登録!$B$43*'STC計算（1～4ST)'!J101*(25-'STC計算（1～4ST)'!$K$2)</f>
        <v>9.1703636047774157</v>
      </c>
      <c r="L101" s="15">
        <f t="shared" si="6"/>
        <v>78.476646103795872</v>
      </c>
      <c r="M101">
        <f>'DATA（1～4ST）'!B101*'DATA（1～4ST）'!C101</f>
        <v>58.472999999999999</v>
      </c>
      <c r="N101">
        <f>'DATA（1～4ST）'!F101*'DATA（1～4ST）'!G101</f>
        <v>58.838000000000001</v>
      </c>
      <c r="O101">
        <f>'DATA（1～4ST）'!J101*'DATA（1～4ST）'!K101</f>
        <v>58.472999999999999</v>
      </c>
      <c r="P101">
        <f>'DATA（1～4ST）'!N101*'DATA（1～4ST）'!O101</f>
        <v>55.79</v>
      </c>
    </row>
    <row r="102" spans="1:16">
      <c r="A102" s="4">
        <f>'DATA（1～4ST）'!B102+'DATA（1～4ST）'!$B$106*(1000/$B$1-1)+情報登録!$B$40*(25-$B$2)</f>
        <v>8.6010684039087941</v>
      </c>
      <c r="B102" s="4">
        <f>'DATA（1～4ST）'!C102+情報登録!$B$41*(25-$B$2)-情報登録!$B$42*('STC計算（1～4ST)'!A102-'DATA（1～4ST）'!B102)-情報登録!$B$43*'STC計算（1～4ST)'!A102*(25-'STC計算（1～4ST)'!$B$2)</f>
        <v>9.4689738110749193</v>
      </c>
      <c r="C102" s="4">
        <f t="shared" si="4"/>
        <v>81.443291463876321</v>
      </c>
      <c r="D102" s="12">
        <f>'DATA（1～4ST）'!F102+'DATA（1～4ST）'!$F$106*(1000/$E$1-1)+情報登録!$B$40*(25-$E$2)</f>
        <v>8.6553572204125953</v>
      </c>
      <c r="E102" s="12">
        <f>'DATA（1～4ST）'!G102+情報登録!$B$41*(25-$E$2)-情報登録!$B$42*('STC計算（1～4ST)'!D102-'DATA（1～4ST）'!F102)-情報登録!$B$43*'STC計算（1～4ST)'!D102*(25-'STC計算（1～4ST)'!$E$2)</f>
        <v>9.467236568946797</v>
      </c>
      <c r="F102" s="12">
        <f t="shared" si="5"/>
        <v>81.942314394387822</v>
      </c>
      <c r="G102" s="5">
        <f>'DATA（1～4ST）'!J102+'DATA（1～4ST）'!$J$106*(1000/$H$1-1)+情報登録!$B$40*(25-$H$2)</f>
        <v>8.6010684039087941</v>
      </c>
      <c r="H102" s="5">
        <f>'DATA（1～4ST）'!K102+情報登録!$B$41*(25-$H$2)-情報登録!$B$42*('STC計算（1～4ST)'!G102-'DATA（1～4ST）'!J102)-情報登録!$B$43*'STC計算（1～4ST)'!G102*(25-'STC計算（1～4ST)'!$H$2)</f>
        <v>9.4689738110749193</v>
      </c>
      <c r="I102" s="5">
        <f t="shared" si="7"/>
        <v>81.443291463876321</v>
      </c>
      <c r="J102" s="15">
        <f>'DATA（1～4ST）'!N102+'DATA（1～4ST）'!$N$106*(1000/$K$1-1)+情報登録!$B$40*(25-$K$2)</f>
        <v>8.5576373507057539</v>
      </c>
      <c r="K102" s="15">
        <f>'DATA（1～4ST）'!O102+情報登録!$B$41*(25-$K$2)-情報登録!$B$42*('STC計算（1～4ST)'!J102-'DATA（1～4ST）'!N102)-情報登録!$B$43*'STC計算（1～4ST)'!J102*(25-'STC計算（1～4ST)'!$K$2)</f>
        <v>9.1703636047774157</v>
      </c>
      <c r="L102" s="15">
        <f t="shared" si="6"/>
        <v>78.476646103795872</v>
      </c>
      <c r="M102">
        <f>'DATA（1～4ST）'!B102*'DATA（1～4ST）'!C102</f>
        <v>58.472999999999999</v>
      </c>
      <c r="N102">
        <f>'DATA（1～4ST）'!F102*'DATA（1～4ST）'!G102</f>
        <v>58.838000000000001</v>
      </c>
      <c r="O102">
        <f>'DATA（1～4ST）'!J102*'DATA（1～4ST）'!K102</f>
        <v>58.472999999999999</v>
      </c>
      <c r="P102">
        <f>'DATA（1～4ST）'!N102*'DATA（1～4ST）'!O102</f>
        <v>55.79</v>
      </c>
    </row>
    <row r="103" spans="1:16">
      <c r="A103" s="4">
        <f>'DATA（1～4ST）'!B103+'DATA（1～4ST）'!$B$106*(1000/$B$1-1)+情報登録!$B$40*(25-$B$2)</f>
        <v>8.6010684039087941</v>
      </c>
      <c r="B103" s="4">
        <f>'DATA（1～4ST）'!C103+情報登録!$B$41*(25-$B$2)-情報登録!$B$42*('STC計算（1～4ST)'!A103-'DATA（1～4ST）'!B103)-情報登録!$B$43*'STC計算（1～4ST)'!A103*(25-'STC計算（1～4ST)'!$B$2)</f>
        <v>9.1689738110749186</v>
      </c>
      <c r="C103" s="4">
        <f t="shared" si="4"/>
        <v>78.862970942703683</v>
      </c>
      <c r="D103" s="12">
        <f>'DATA（1～4ST）'!F103+'DATA（1～4ST）'!$F$106*(1000/$E$1-1)+情報登録!$B$40*(25-$E$2)</f>
        <v>8.6553572204125953</v>
      </c>
      <c r="E103" s="12">
        <f>'DATA（1～4ST）'!G103+情報登録!$B$41*(25-$E$2)-情報登録!$B$42*('STC計算（1～4ST)'!D103-'DATA（1～4ST）'!F103)-情報登録!$B$43*'STC計算（1～4ST)'!D103*(25-'STC計算（1～4ST)'!$E$2)</f>
        <v>9.1672365689467981</v>
      </c>
      <c r="F103" s="12">
        <f t="shared" si="5"/>
        <v>79.345707228264061</v>
      </c>
      <c r="G103" s="5">
        <f>'DATA（1～4ST）'!J103+'DATA（1～4ST）'!$J$106*(1000/$H$1-1)+情報登録!$B$40*(25-$H$2)</f>
        <v>8.6010684039087941</v>
      </c>
      <c r="H103" s="5">
        <f>'DATA（1～4ST）'!K103+情報登録!$B$41*(25-$H$2)-情報登録!$B$42*('STC計算（1～4ST)'!G103-'DATA（1～4ST）'!J103)-情報登録!$B$43*'STC計算（1～4ST)'!G103*(25-'STC計算（1～4ST)'!$H$2)</f>
        <v>9.1689738110749186</v>
      </c>
      <c r="I103" s="5">
        <f t="shared" si="7"/>
        <v>78.862970942703683</v>
      </c>
      <c r="J103" s="15">
        <f>'DATA（1～4ST）'!N103+'DATA（1～4ST）'!$N$106*(1000/$K$1-1)+情報登録!$B$40*(25-$K$2)</f>
        <v>8.5576373507057539</v>
      </c>
      <c r="K103" s="15">
        <f>'DATA（1～4ST）'!O103+情報登録!$B$41*(25-$K$2)-情報登録!$B$42*('STC計算（1～4ST)'!J103-'DATA（1～4ST）'!N103)-情報登録!$B$43*'STC計算（1～4ST)'!J103*(25-'STC計算（1～4ST)'!$K$2)</f>
        <v>9.1703636047774157</v>
      </c>
      <c r="L103" s="15">
        <f t="shared" si="6"/>
        <v>78.476646103795872</v>
      </c>
      <c r="M103">
        <f>'DATA（1～4ST）'!B103*'DATA（1～4ST）'!C103</f>
        <v>56.07</v>
      </c>
      <c r="N103">
        <f>'DATA（1～4ST）'!F103*'DATA（1～4ST）'!G103</f>
        <v>56.42</v>
      </c>
      <c r="O103">
        <f>'DATA（1～4ST）'!J103*'DATA（1～4ST）'!K103</f>
        <v>56.07</v>
      </c>
      <c r="P103">
        <f>'DATA（1～4ST）'!N103*'DATA（1～4ST）'!O103</f>
        <v>55.79</v>
      </c>
    </row>
    <row r="104" spans="1:16">
      <c r="A104" s="4">
        <f>'DATA（1～4ST）'!B104+'DATA（1～4ST）'!$B$106*(1000/$B$1-1)+情報登録!$B$40*(25-$B$2)</f>
        <v>8.6010684039087941</v>
      </c>
      <c r="B104" s="4">
        <f>'DATA（1～4ST）'!C104+情報登録!$B$41*(25-$B$2)-情報登録!$B$42*('STC計算（1～4ST)'!A104-'DATA（1～4ST）'!B104)-情報登録!$B$43*'STC計算（1～4ST)'!A104*(25-'STC計算（1～4ST)'!$B$2)</f>
        <v>9.1689738110749186</v>
      </c>
      <c r="C104" s="4">
        <f t="shared" si="4"/>
        <v>78.862970942703683</v>
      </c>
      <c r="D104" s="12">
        <f>'DATA（1～4ST）'!F104+'DATA（1～4ST）'!$F$106*(1000/$E$1-1)+情報登録!$B$40*(25-$E$2)</f>
        <v>8.6553572204125953</v>
      </c>
      <c r="E104" s="12">
        <f>'DATA（1～4ST）'!G104+情報登録!$B$41*(25-$E$2)-情報登録!$B$42*('STC計算（1～4ST)'!D104-'DATA（1～4ST）'!F104)-情報登録!$B$43*'STC計算（1～4ST)'!D104*(25-'STC計算（1～4ST)'!$E$2)</f>
        <v>9.1672365689467981</v>
      </c>
      <c r="F104" s="12">
        <f t="shared" si="5"/>
        <v>79.345707228264061</v>
      </c>
      <c r="G104" s="5">
        <f>'DATA（1～4ST）'!J104+'DATA（1～4ST）'!$J$106*(1000/$H$1-1)+情報登録!$B$40*(25-$H$2)</f>
        <v>8.6010684039087941</v>
      </c>
      <c r="H104" s="5">
        <f>'DATA（1～4ST）'!K104+情報登録!$B$41*(25-$H$2)-情報登録!$B$42*('STC計算（1～4ST)'!G104-'DATA（1～4ST）'!J104)-情報登録!$B$43*'STC計算（1～4ST)'!G104*(25-'STC計算（1～4ST)'!$H$2)</f>
        <v>9.1689738110749186</v>
      </c>
      <c r="I104" s="5">
        <f t="shared" si="7"/>
        <v>78.862970942703683</v>
      </c>
      <c r="J104" s="15">
        <f>'DATA（1～4ST）'!N104+'DATA（1～4ST）'!$N$106*(1000/$K$1-1)+情報登録!$B$40*(25-$K$2)</f>
        <v>8.5576373507057539</v>
      </c>
      <c r="K104" s="15">
        <f>'DATA（1～4ST）'!O104+情報登録!$B$41*(25-$K$2)-情報登録!$B$42*('STC計算（1～4ST)'!J104-'DATA（1～4ST）'!N104)-情報登録!$B$43*'STC計算（1～4ST)'!J104*(25-'STC計算（1～4ST)'!$K$2)</f>
        <v>9.1703636047774157</v>
      </c>
      <c r="L104" s="15">
        <f t="shared" si="6"/>
        <v>78.476646103795872</v>
      </c>
      <c r="M104">
        <f>'DATA（1～4ST）'!B104*'DATA（1～4ST）'!C104</f>
        <v>56.07</v>
      </c>
      <c r="N104">
        <f>'DATA（1～4ST）'!F104*'DATA（1～4ST）'!G104</f>
        <v>56.42</v>
      </c>
      <c r="O104">
        <f>'DATA（1～4ST）'!J104*'DATA（1～4ST）'!K104</f>
        <v>56.07</v>
      </c>
      <c r="P104">
        <f>'DATA（1～4ST）'!N104*'DATA（1～4ST）'!O104</f>
        <v>55.79</v>
      </c>
    </row>
    <row r="105" spans="1:16">
      <c r="A105" s="4">
        <f>'DATA（1～4ST）'!B105+'DATA（1～4ST）'!$B$106*(1000/$B$1-1)+情報登録!$B$40*(25-$B$2)</f>
        <v>8.6010684039087941</v>
      </c>
      <c r="B105" s="4">
        <f>'DATA（1～4ST）'!C105+情報登録!$B$41*(25-$B$2)-情報登録!$B$42*('STC計算（1～4ST)'!A105-'DATA（1～4ST）'!B105)-情報登録!$B$43*'STC計算（1～4ST)'!A105*(25-'STC計算（1～4ST)'!$B$2)</f>
        <v>9.1689738110749186</v>
      </c>
      <c r="C105" s="4">
        <f t="shared" si="4"/>
        <v>78.862970942703683</v>
      </c>
      <c r="D105" s="12">
        <f>'DATA（1～4ST）'!F105+'DATA（1～4ST）'!$F$106*(1000/$E$1-1)+情報登録!$B$40*(25-$E$2)</f>
        <v>8.6553572204125953</v>
      </c>
      <c r="E105" s="12">
        <f>'DATA（1～4ST）'!G105+情報登録!$B$41*(25-$E$2)-情報登録!$B$42*('STC計算（1～4ST)'!D105-'DATA（1～4ST）'!F105)-情報登録!$B$43*'STC計算（1～4ST)'!D105*(25-'STC計算（1～4ST)'!$E$2)</f>
        <v>9.1672365689467981</v>
      </c>
      <c r="F105" s="12">
        <f t="shared" si="5"/>
        <v>79.345707228264061</v>
      </c>
      <c r="G105" s="5">
        <f>'DATA（1～4ST）'!J105+'DATA（1～4ST）'!$J$106*(1000/$H$1-1)+情報登録!$B$40*(25-$H$2)</f>
        <v>8.6010684039087941</v>
      </c>
      <c r="H105" s="5">
        <f>'DATA（1～4ST）'!K105+情報登録!$B$41*(25-$H$2)-情報登録!$B$42*('STC計算（1～4ST)'!G105-'DATA（1～4ST）'!J105)-情報登録!$B$43*'STC計算（1～4ST)'!G105*(25-'STC計算（1～4ST)'!$H$2)</f>
        <v>9.1689738110749186</v>
      </c>
      <c r="I105" s="5">
        <f t="shared" si="7"/>
        <v>78.862970942703683</v>
      </c>
      <c r="J105" s="15">
        <f>'DATA（1～4ST）'!N105+'DATA（1～4ST）'!$N$106*(1000/$K$1-1)+情報登録!$B$40*(25-$K$2)</f>
        <v>8.5576373507057539</v>
      </c>
      <c r="K105" s="15">
        <f>'DATA（1～4ST）'!O105+情報登録!$B$41*(25-$K$2)-情報登録!$B$42*('STC計算（1～4ST)'!J105-'DATA（1～4ST）'!N105)-情報登録!$B$43*'STC計算（1～4ST)'!J105*(25-'STC計算（1～4ST)'!$K$2)</f>
        <v>9.1703636047774157</v>
      </c>
      <c r="L105" s="15">
        <f t="shared" si="6"/>
        <v>78.476646103795872</v>
      </c>
      <c r="M105">
        <f>'DATA（1～4ST）'!B105*'DATA（1～4ST）'!C105</f>
        <v>56.07</v>
      </c>
      <c r="N105">
        <f>'DATA（1～4ST）'!F105*'DATA（1～4ST）'!G105</f>
        <v>56.42</v>
      </c>
      <c r="O105">
        <f>'DATA（1～4ST）'!J105*'DATA（1～4ST）'!K105</f>
        <v>56.07</v>
      </c>
      <c r="P105">
        <f>'DATA（1～4ST）'!N105*'DATA（1～4ST）'!O105</f>
        <v>55.79</v>
      </c>
    </row>
    <row r="106" spans="1:16">
      <c r="A106" s="4">
        <f>'DATA（1～4ST）'!B106+'DATA（1～4ST）'!$B$106*(1000/$B$1-1)+情報登録!$B$40*(25-$B$2)</f>
        <v>8.6010684039087941</v>
      </c>
      <c r="B106" s="4">
        <f>'DATA（1～4ST）'!C106+情報登録!$B$41*(25-$B$2)-情報登録!$B$42*('STC計算（1～4ST)'!A106-'DATA（1～4ST）'!B106)-情報登録!$B$43*'STC計算（1～4ST)'!A106*(25-'STC計算（1～4ST)'!$B$2)</f>
        <v>2.168973811074919</v>
      </c>
      <c r="C106" s="4">
        <f t="shared" si="4"/>
        <v>18.655492115342128</v>
      </c>
      <c r="D106" s="12">
        <f>'DATA（1～4ST）'!F106+'DATA（1～4ST）'!$F$106*(1000/$E$1-1)+情報登録!$B$40*(25-$E$2)</f>
        <v>8.6553572204125953</v>
      </c>
      <c r="E106" s="12">
        <f>'DATA（1～4ST）'!G106+情報登録!$B$41*(25-$E$2)-情報登録!$B$42*('STC計算（1～4ST)'!D106-'DATA（1～4ST）'!F106)-情報登録!$B$43*'STC計算（1～4ST)'!D106*(25-'STC計算（1～4ST)'!$E$2)</f>
        <v>2.1672365689467976</v>
      </c>
      <c r="F106" s="12">
        <f t="shared" si="5"/>
        <v>18.758206685375885</v>
      </c>
      <c r="G106" s="5">
        <f>'DATA（1～4ST）'!J106+'DATA（1～4ST）'!$J$106*(1000/$H$1-1)+情報登録!$B$40*(25-$H$2)</f>
        <v>8.6010684039087941</v>
      </c>
      <c r="H106" s="5">
        <f>'DATA（1～4ST）'!K106+情報登録!$B$41*(25-$H$2)-情報登録!$B$42*('STC計算（1～4ST)'!G106-'DATA（1～4ST）'!J106)-情報登録!$B$43*'STC計算（1～4ST)'!G106*(25-'STC計算（1～4ST)'!$H$2)</f>
        <v>2.168973811074919</v>
      </c>
      <c r="I106" s="5">
        <f t="shared" si="7"/>
        <v>18.655492115342128</v>
      </c>
      <c r="J106" s="15">
        <f>'DATA（1～4ST）'!N106+'DATA（1～4ST）'!$N$106*(1000/$K$1-1)+情報登録!$B$40*(25-$K$2)</f>
        <v>8.5576373507057539</v>
      </c>
      <c r="K106" s="15">
        <f>'DATA（1～4ST）'!O106+情報登録!$B$41*(25-$K$2)-情報登録!$B$42*('STC計算（1～4ST)'!J106-'DATA（1～4ST）'!N106)-情報登録!$B$43*'STC計算（1～4ST)'!J106*(25-'STC計算（1～4ST)'!$K$2)</f>
        <v>2.1703636047774166</v>
      </c>
      <c r="L106" s="15">
        <f t="shared" si="6"/>
        <v>18.573184648855602</v>
      </c>
      <c r="M106">
        <f>'DATA（1～4ST）'!B106*'DATA（1～4ST）'!C106</f>
        <v>0</v>
      </c>
      <c r="N106">
        <f>'DATA（1～4ST）'!F106*'DATA（1～4ST）'!G106</f>
        <v>0</v>
      </c>
      <c r="O106">
        <f>'DATA（1～4ST）'!J106*'DATA（1～4ST）'!K106</f>
        <v>0</v>
      </c>
      <c r="P106">
        <f>'DATA（1～4ST）'!N106*'DATA（1～4ST）'!O106</f>
        <v>0</v>
      </c>
    </row>
    <row r="107" spans="1:16">
      <c r="M107">
        <f>'DATA（1～4ST）'!B107*'DATA（1～4ST）'!C107</f>
        <v>0</v>
      </c>
      <c r="N107">
        <f>'DATA（1～4ST）'!F107*'DATA（1～4ST）'!G107</f>
        <v>0</v>
      </c>
      <c r="O107">
        <f>'DATA（1～4ST）'!J107*'DATA（1～4ST）'!K107</f>
        <v>0</v>
      </c>
      <c r="P107">
        <f>'DATA（1～4ST）'!N107*'DATA（1～4ST）'!O107</f>
        <v>0</v>
      </c>
    </row>
    <row r="108" spans="1:16">
      <c r="B108" t="s">
        <v>206</v>
      </c>
      <c r="C108" s="4">
        <f>C4/(A106*B6)</f>
        <v>0.6853426730959381</v>
      </c>
      <c r="E108" t="s">
        <v>207</v>
      </c>
      <c r="F108" s="12">
        <f>F4/(D106*E6)</f>
        <v>0.68776384068306096</v>
      </c>
      <c r="H108" t="s">
        <v>208</v>
      </c>
      <c r="I108" s="5">
        <f>I4/(G106*H6)</f>
        <v>0.68492232495477789</v>
      </c>
      <c r="K108" t="s">
        <v>209</v>
      </c>
      <c r="L108" s="15">
        <f>L4/(J106*K6)</f>
        <v>0.58245960064500524</v>
      </c>
    </row>
    <row r="109" spans="1:16">
      <c r="A109" t="s">
        <v>111</v>
      </c>
    </row>
    <row r="110" spans="1:16">
      <c r="A110" t="s">
        <v>112</v>
      </c>
      <c r="M110">
        <f>MAX(M7:M107)</f>
        <v>2245.2369999999996</v>
      </c>
      <c r="N110">
        <f>MAX(N7:N107)</f>
        <v>2238.8200000000002</v>
      </c>
      <c r="O110">
        <f>MAX(O7:O107)</f>
        <v>2223.3959999999997</v>
      </c>
      <c r="P110">
        <f>MAX(P7:P107)</f>
        <v>1860.7380000000001</v>
      </c>
    </row>
    <row r="111" spans="1:16">
      <c r="A111" t="s">
        <v>113</v>
      </c>
    </row>
    <row r="112" spans="1:16">
      <c r="A112" t="s">
        <v>114</v>
      </c>
    </row>
    <row r="113" spans="1:1">
      <c r="A113" t="s">
        <v>115</v>
      </c>
    </row>
    <row r="114" spans="1:1">
      <c r="A114" t="s">
        <v>116</v>
      </c>
    </row>
    <row r="115" spans="1:1">
      <c r="A115" t="s">
        <v>117</v>
      </c>
    </row>
    <row r="116" spans="1:1">
      <c r="A116" t="s">
        <v>118</v>
      </c>
    </row>
    <row r="118" spans="1:1">
      <c r="A118" t="s">
        <v>57</v>
      </c>
    </row>
    <row r="119" spans="1:1">
      <c r="A119" t="s">
        <v>58</v>
      </c>
    </row>
    <row r="120" spans="1:1">
      <c r="A120" t="s">
        <v>59</v>
      </c>
    </row>
    <row r="121" spans="1:1">
      <c r="A121" t="s">
        <v>60</v>
      </c>
    </row>
    <row r="122" spans="1:1">
      <c r="A122" t="s">
        <v>61</v>
      </c>
    </row>
    <row r="123" spans="1:1">
      <c r="A123" t="s">
        <v>62</v>
      </c>
    </row>
    <row r="124" spans="1:1">
      <c r="A124" t="s">
        <v>63</v>
      </c>
    </row>
    <row r="125" spans="1:1">
      <c r="A125" t="s">
        <v>64</v>
      </c>
    </row>
  </sheetData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5"/>
  <sheetViews>
    <sheetView workbookViewId="0">
      <selection activeCell="K113" sqref="K113"/>
    </sheetView>
  </sheetViews>
  <sheetFormatPr defaultRowHeight="13.5"/>
  <cols>
    <col min="1" max="1" width="16.125" bestFit="1" customWidth="1"/>
    <col min="2" max="2" width="11.625" bestFit="1" customWidth="1"/>
    <col min="3" max="3" width="12.75" bestFit="1" customWidth="1"/>
    <col min="4" max="4" width="16.125" bestFit="1" customWidth="1"/>
    <col min="5" max="5" width="11.625" bestFit="1" customWidth="1"/>
    <col min="6" max="6" width="12.75" bestFit="1" customWidth="1"/>
    <col min="7" max="7" width="16.125" bestFit="1" customWidth="1"/>
    <col min="8" max="8" width="11.625" bestFit="1" customWidth="1"/>
    <col min="9" max="9" width="12.75" bestFit="1" customWidth="1"/>
    <col min="10" max="10" width="16.125" bestFit="1" customWidth="1"/>
    <col min="11" max="11" width="9.5" bestFit="1" customWidth="1"/>
    <col min="12" max="12" width="12.75" bestFit="1" customWidth="1"/>
    <col min="13" max="13" width="19.375" customWidth="1"/>
    <col min="14" max="16" width="19.125" customWidth="1"/>
    <col min="17" max="28" width="10.625" customWidth="1"/>
  </cols>
  <sheetData>
    <row r="1" spans="1:16">
      <c r="A1" s="8" t="s">
        <v>40</v>
      </c>
      <c r="B1" s="8">
        <f>IF('DATA（5～8ST）'!D106="",SUBSTITUTE('DATA（5～8ST）'!B4,"W/m2",""),'DATA（5～8ST）'!D106)</f>
        <v>921</v>
      </c>
      <c r="C1" s="8"/>
      <c r="D1" s="8"/>
      <c r="E1" s="8">
        <f>IF('DATA（5～8ST）'!H106="",SUBSTITUTE('DATA（5～8ST）'!B4,"W/m2",""),'DATA（5～8ST）'!H106)</f>
        <v>921</v>
      </c>
      <c r="F1" s="8"/>
      <c r="G1" s="8"/>
      <c r="H1" s="8">
        <f>IF('DATA（5～8ST）'!L106="",SUBSTITUTE('DATA（5～8ST）'!B4,"W/m2",""),'DATA（5～8ST）'!L106)</f>
        <v>921</v>
      </c>
      <c r="I1" s="8"/>
      <c r="J1" s="8"/>
      <c r="K1" s="8">
        <f>IF('DATA（5～8ST）'!P106="",SUBSTITUTE('DATA（5～8ST）'!B4,"W/m2",""),'DATA（5～8ST）'!P106)</f>
        <v>921</v>
      </c>
      <c r="L1" s="8"/>
    </row>
    <row r="2" spans="1:16">
      <c r="A2" s="8" t="s">
        <v>41</v>
      </c>
      <c r="B2" s="20">
        <f>IF('DATA（5～8ST）'!E106="",SUBSTITUTE('DATA（5～8ST）'!D4,"ﾟC",""),'DATA（5～8ST）'!E106)</f>
        <v>31</v>
      </c>
      <c r="C2" s="20"/>
      <c r="D2" s="20"/>
      <c r="E2" s="20">
        <f>IF('DATA（5～8ST）'!I106="",SUBSTITUTE('DATA（5～8ST）'!D4,"ﾟC",""),'DATA（5～8ST）'!I106)</f>
        <v>31</v>
      </c>
      <c r="F2" s="20"/>
      <c r="G2" s="20"/>
      <c r="H2" s="20">
        <f>IF('DATA（5～8ST）'!M106="",SUBSTITUTE('DATA（5～8ST）'!D4,"ﾟC",""),'DATA（5～8ST）'!M106)</f>
        <v>31</v>
      </c>
      <c r="I2" s="20"/>
      <c r="J2" s="20"/>
      <c r="K2" s="20">
        <f>IF('DATA（5～8ST）'!Q106="",SUBSTITUTE('DATA（5～8ST）'!D4,"ﾟC",""),'DATA（5～8ST）'!Q106)</f>
        <v>31</v>
      </c>
      <c r="L2" s="8"/>
    </row>
    <row r="4" spans="1:16">
      <c r="A4" s="4" t="s">
        <v>12</v>
      </c>
      <c r="B4" s="4" t="s">
        <v>43</v>
      </c>
      <c r="C4" s="7">
        <f>MAX(C7:C106)</f>
        <v>2423.9973537629203</v>
      </c>
      <c r="D4" s="10" t="s">
        <v>50</v>
      </c>
      <c r="E4" s="10" t="s">
        <v>43</v>
      </c>
      <c r="F4" s="11">
        <f>MAX(F7:F106)</f>
        <v>2429.0497064696242</v>
      </c>
      <c r="G4" s="5" t="s">
        <v>51</v>
      </c>
      <c r="H4" s="5" t="s">
        <v>43</v>
      </c>
      <c r="I4" s="6">
        <f>MAX(I7:I106)</f>
        <v>2441.6609096298985</v>
      </c>
      <c r="J4" s="15" t="s">
        <v>52</v>
      </c>
      <c r="K4" s="15" t="s">
        <v>43</v>
      </c>
      <c r="L4" s="16">
        <f>MAX(L7:L106)</f>
        <v>2450.3921286978011</v>
      </c>
      <c r="M4" t="s">
        <v>53</v>
      </c>
      <c r="N4" t="s">
        <v>54</v>
      </c>
      <c r="O4" t="s">
        <v>55</v>
      </c>
      <c r="P4" t="s">
        <v>56</v>
      </c>
    </row>
    <row r="5" spans="1:16">
      <c r="A5" s="4" t="s">
        <v>38</v>
      </c>
      <c r="B5" s="4" t="s">
        <v>39</v>
      </c>
      <c r="C5" s="9" t="s">
        <v>42</v>
      </c>
      <c r="D5" s="12" t="s">
        <v>38</v>
      </c>
      <c r="E5" s="12" t="s">
        <v>39</v>
      </c>
      <c r="F5" s="13" t="s">
        <v>42</v>
      </c>
      <c r="G5" s="5" t="s">
        <v>38</v>
      </c>
      <c r="H5" s="5" t="s">
        <v>39</v>
      </c>
      <c r="I5" s="14" t="s">
        <v>42</v>
      </c>
      <c r="J5" s="15" t="s">
        <v>38</v>
      </c>
      <c r="K5" s="15" t="s">
        <v>39</v>
      </c>
      <c r="L5" s="17" t="s">
        <v>42</v>
      </c>
    </row>
    <row r="6" spans="1:16">
      <c r="A6" s="4">
        <v>0</v>
      </c>
      <c r="B6" s="4">
        <f>'DATA（5～8ST）'!C7+情報登録!$B$41*(25-'STC計算（5～8ST）'!$B$2)</f>
        <v>410</v>
      </c>
      <c r="C6" s="4">
        <f>A6*B6</f>
        <v>0</v>
      </c>
      <c r="D6" s="12">
        <v>0</v>
      </c>
      <c r="E6" s="12">
        <f>'DATA（5～8ST）'!G7+情報登録!$B$41*(25-'STC計算（5～8ST）'!$E$2)</f>
        <v>411.79999999999995</v>
      </c>
      <c r="F6" s="12">
        <f>D6*E6</f>
        <v>0</v>
      </c>
      <c r="G6" s="5">
        <v>0</v>
      </c>
      <c r="H6" s="5">
        <f>'DATA（5～8ST）'!K7+情報登録!$B$41*(25-'STC計算（5～8ST）'!$H$2)</f>
        <v>410.9</v>
      </c>
      <c r="I6" s="5">
        <f>G6*H6</f>
        <v>0</v>
      </c>
      <c r="J6" s="15">
        <v>0</v>
      </c>
      <c r="K6" s="15">
        <f>'DATA（5～8ST）'!O7+情報登録!$B$41*(25-'STC計算（5～8ST）'!$K$2)</f>
        <v>415.59999999999997</v>
      </c>
      <c r="L6" s="15">
        <f>J6*K6</f>
        <v>0</v>
      </c>
    </row>
    <row r="7" spans="1:16">
      <c r="A7" s="4">
        <f>'DATA（5～8ST）'!B7+'DATA（5～8ST）'!$B$106*(1000/$B$1-1)+情報登録!$B$40*(25-$B$2)</f>
        <v>0.58935287730727504</v>
      </c>
      <c r="B7" s="4">
        <f>'DATA（5～8ST）'!C7+情報登録!$B$41*(25-$B$2)-情報登録!$B$42*('STC計算（5～8ST）'!A7-'DATA（5～8ST）'!B7)-情報登録!$B$43*'STC計算（5～8ST）'!A7*(25-'STC計算（5～8ST）'!$B$2)</f>
        <v>409.70974370792618</v>
      </c>
      <c r="C7" s="4">
        <f>A7*B7</f>
        <v>241.46361631509251</v>
      </c>
      <c r="D7" s="12">
        <f>'DATA（5～8ST）'!F7+'DATA（5～8ST）'!$F$106*(1000/$E$1-1)+情報登録!$B$40*(25-$E$2)</f>
        <v>0.59021064060803508</v>
      </c>
      <c r="E7" s="12">
        <f>'DATA（5～8ST）'!G7+情報登録!$B$41*(25-$E$2)-情報登録!$B$42*('STC計算（5～8ST）'!D7-'DATA（5～8ST）'!F7)-情報登録!$B$43*'STC計算（5～8ST）'!D7*(25-'STC計算（5～8ST）'!$E$2)</f>
        <v>411.5093212595005</v>
      </c>
      <c r="F7" s="12">
        <f>D7*E7</f>
        <v>242.8771801167475</v>
      </c>
      <c r="G7" s="5">
        <f>'DATA（5～8ST）'!J7+'DATA（5～8ST）'!$J$106*(1000/$H$1-1)+情報登録!$B$40*(25-$H$2)</f>
        <v>0.59364169381107523</v>
      </c>
      <c r="H7" s="5">
        <f>'DATA（5～8ST）'!K7+情報登録!$B$41*(25-$H$2)-情報登録!$B$42*('STC計算（5～8ST）'!G7-'DATA（5～8ST）'!J7)-情報登録!$B$43*'STC計算（5～8ST）'!G7*(25-'STC計算（5～8ST）'!$H$2)</f>
        <v>410.60763146579802</v>
      </c>
      <c r="I7" s="5">
        <f>G7*H7</f>
        <v>243.75380983511008</v>
      </c>
      <c r="J7" s="15">
        <f>'DATA（5～8ST）'!N7+'DATA（5～8ST）'!$N$106*(1000/$K$1-1)+情報登録!$B$40*(25-$K$2)</f>
        <v>0.59021064060803508</v>
      </c>
      <c r="K7" s="15">
        <f>'DATA（5～8ST）'!O7+情報登録!$B$41*(25-$K$2)-情報登録!$B$42*('STC計算（5～8ST）'!J7-'DATA（5～8ST）'!N7)-情報登録!$B$43*'STC計算（5～8ST）'!J7*(25-'STC計算（5～8ST）'!$K$2)</f>
        <v>415.30932125950051</v>
      </c>
      <c r="L7" s="15">
        <f>J7*K7</f>
        <v>245.11998055105803</v>
      </c>
      <c r="M7">
        <f>'DATA（5～8ST）'!B7*'DATA（5～8ST）'!C7</f>
        <v>0</v>
      </c>
      <c r="N7">
        <f>'DATA（5～8ST）'!F7*'DATA（5～8ST）'!G7</f>
        <v>0</v>
      </c>
      <c r="O7">
        <f>'DATA（5～8ST）'!J7*'DATA（5～8ST）'!K7</f>
        <v>0</v>
      </c>
      <c r="P7">
        <f>'DATA（5～8ST）'!N7*'DATA（5～8ST）'!O7</f>
        <v>0</v>
      </c>
    </row>
    <row r="8" spans="1:16">
      <c r="A8" s="4">
        <f>'DATA（5～8ST）'!B8+'DATA（5～8ST）'!$B$106*(1000/$B$1-1)+情報登録!$B$40*(25-$B$2)</f>
        <v>0.58935287730727504</v>
      </c>
      <c r="B8" s="4">
        <f>'DATA（5～8ST）'!C8+情報登録!$B$41*(25-$B$2)-情報登録!$B$42*('STC計算（5～8ST）'!A8-'DATA（5～8ST）'!B8)-情報登録!$B$43*'STC計算（5～8ST）'!A8*(25-'STC計算（5～8ST）'!$B$2)</f>
        <v>409.70974370792618</v>
      </c>
      <c r="C8" s="4">
        <f t="shared" ref="C8:C71" si="0">A8*B8</f>
        <v>241.46361631509251</v>
      </c>
      <c r="D8" s="12">
        <f>'DATA（5～8ST）'!F8+'DATA（5～8ST）'!$F$106*(1000/$E$1-1)+情報登録!$B$40*(25-$E$2)</f>
        <v>0.59021064060803508</v>
      </c>
      <c r="E8" s="12">
        <f>'DATA（5～8ST）'!G8+情報登録!$B$41*(25-$E$2)-情報登録!$B$42*('STC計算（5～8ST）'!D8-'DATA（5～8ST）'!F8)-情報登録!$B$43*'STC計算（5～8ST）'!D8*(25-'STC計算（5～8ST）'!$E$2)</f>
        <v>411.5093212595005</v>
      </c>
      <c r="F8" s="12">
        <f t="shared" ref="F8:F71" si="1">D8*E8</f>
        <v>242.8771801167475</v>
      </c>
      <c r="G8" s="5">
        <f>'DATA（5～8ST）'!J8+'DATA（5～8ST）'!$J$106*(1000/$H$1-1)+情報登録!$B$40*(25-$H$2)</f>
        <v>0.59364169381107523</v>
      </c>
      <c r="H8" s="5">
        <f>'DATA（5～8ST）'!K8+情報登録!$B$41*(25-$H$2)-情報登録!$B$42*('STC計算（5～8ST）'!G8-'DATA（5～8ST）'!J8)-情報登録!$B$43*'STC計算（5～8ST）'!G8*(25-'STC計算（5～8ST）'!$H$2)</f>
        <v>410.60763146579802</v>
      </c>
      <c r="I8" s="5">
        <f>G8*H8</f>
        <v>243.75380983511008</v>
      </c>
      <c r="J8" s="15">
        <f>'DATA（5～8ST）'!N8+'DATA（5～8ST）'!$N$106*(1000/$K$1-1)+情報登録!$B$40*(25-$K$2)</f>
        <v>0.59021064060803508</v>
      </c>
      <c r="K8" s="15">
        <f>'DATA（5～8ST）'!O8+情報登録!$B$41*(25-$K$2)-情報登録!$B$42*('STC計算（5～8ST）'!J8-'DATA（5～8ST）'!N8)-情報登録!$B$43*'STC計算（5～8ST）'!J8*(25-'STC計算（5～8ST）'!$K$2)</f>
        <v>415.30932125950051</v>
      </c>
      <c r="L8" s="15">
        <f t="shared" ref="L8:L71" si="2">J8*K8</f>
        <v>245.11998055105803</v>
      </c>
      <c r="M8">
        <f>'DATA（5～8ST）'!B8*'DATA（5～8ST）'!C8</f>
        <v>0</v>
      </c>
      <c r="N8">
        <f>'DATA（5～8ST）'!F8*'DATA（5～8ST）'!G8</f>
        <v>0</v>
      </c>
      <c r="O8">
        <f>'DATA（5～8ST）'!J8*'DATA（5～8ST）'!K8</f>
        <v>0</v>
      </c>
      <c r="P8">
        <f>'DATA（5～8ST）'!N8*'DATA（5～8ST）'!O8</f>
        <v>0</v>
      </c>
    </row>
    <row r="9" spans="1:16">
      <c r="A9" s="4">
        <f>'DATA（5～8ST）'!B9+'DATA（5～8ST）'!$B$106*(1000/$B$1-1)+情報登録!$B$40*(25-$B$2)</f>
        <v>0.69935287730727502</v>
      </c>
      <c r="B9" s="4">
        <f>'DATA（5～8ST）'!C9+情報登録!$B$41*(25-$B$2)-情報登録!$B$42*('STC計算（5～8ST）'!A9-'DATA（5～8ST）'!B9)-情報登録!$B$43*'STC計算（5～8ST）'!A9*(25-'STC計算（5～8ST）'!$B$2)</f>
        <v>409.11056870792612</v>
      </c>
      <c r="C9" s="4">
        <f t="shared" si="0"/>
        <v>286.11265336270378</v>
      </c>
      <c r="D9" s="12">
        <f>'DATA（5～8ST）'!F9+'DATA（5～8ST）'!$F$106*(1000/$E$1-1)+情報登録!$B$40*(25-$E$2)</f>
        <v>0.70021064060803506</v>
      </c>
      <c r="E9" s="12">
        <f>'DATA（5～8ST）'!G9+情報登録!$B$41*(25-$E$2)-情報登録!$B$42*('STC計算（5～8ST）'!D9-'DATA（5～8ST）'!F9)-情報登録!$B$43*'STC計算（5～8ST）'!D9*(25-'STC計算（5～8ST）'!$E$2)</f>
        <v>410.61014625950054</v>
      </c>
      <c r="F9" s="12">
        <f t="shared" si="1"/>
        <v>287.51359355252384</v>
      </c>
      <c r="G9" s="5">
        <f>'DATA（5～8ST）'!J9+'DATA（5～8ST）'!$J$106*(1000/$H$1-1)+情報登録!$B$40*(25-$H$2)</f>
        <v>0.70364169381107522</v>
      </c>
      <c r="H9" s="5">
        <f>'DATA（5～8ST）'!K9+情報登録!$B$41*(25-$H$2)-情報登録!$B$42*('STC計算（5～8ST）'!G9-'DATA（5～8ST）'!J9)-情報登録!$B$43*'STC計算（5～8ST）'!G9*(25-'STC計算（5～8ST）'!$H$2)</f>
        <v>409.40845646579805</v>
      </c>
      <c r="I9" s="5">
        <f>G9*H9</f>
        <v>288.07685976817197</v>
      </c>
      <c r="J9" s="15">
        <f>'DATA（5～8ST）'!N9+'DATA（5～8ST）'!$N$106*(1000/$K$1-1)+情報登録!$B$40*(25-$K$2)</f>
        <v>0.71021064060803507</v>
      </c>
      <c r="K9" s="15">
        <f>'DATA（5～8ST）'!O9+情報登録!$B$41*(25-$K$2)-情報登録!$B$42*('STC計算（5～8ST）'!J9-'DATA（5～8ST）'!N9)-情報登録!$B$43*'STC計算（5～8ST）'!J9*(25-'STC計算（5～8ST）'!$K$2)</f>
        <v>414.41022125950053</v>
      </c>
      <c r="L9" s="15">
        <f t="shared" si="2"/>
        <v>294.31854871522745</v>
      </c>
      <c r="M9">
        <f>'DATA（5～8ST）'!B9*'DATA（5～8ST）'!C9</f>
        <v>44.77</v>
      </c>
      <c r="N9">
        <f>'DATA（5～8ST）'!F9*'DATA（5～8ST）'!G9</f>
        <v>44.935000000000002</v>
      </c>
      <c r="O9">
        <f>'DATA（5～8ST）'!J9*'DATA（5～8ST）'!K9</f>
        <v>44.803000000000004</v>
      </c>
      <c r="P9">
        <f>'DATA（5～8ST）'!N9*'DATA（5～8ST）'!O9</f>
        <v>49.475999999999999</v>
      </c>
    </row>
    <row r="10" spans="1:16">
      <c r="A10" s="4">
        <f>'DATA（5～8ST）'!B10+'DATA（5～8ST）'!$B$106*(1000/$B$1-1)+情報登録!$B$40*(25-$B$2)</f>
        <v>0.71935287730727504</v>
      </c>
      <c r="B10" s="4">
        <f>'DATA（5～8ST）'!C10+情報登録!$B$41*(25-$B$2)-情報登録!$B$42*('STC計算（5～8ST）'!A10-'DATA（5～8ST）'!B10)-情報登録!$B$43*'STC計算（5～8ST）'!A10*(25-'STC計算（5～8ST）'!$B$2)</f>
        <v>408.81071870792613</v>
      </c>
      <c r="C10" s="4">
        <f t="shared" si="0"/>
        <v>294.07916677660171</v>
      </c>
      <c r="D10" s="12">
        <f>'DATA（5～8ST）'!F10+'DATA（5～8ST）'!$F$106*(1000/$E$1-1)+情報登録!$B$40*(25-$E$2)</f>
        <v>0.72021064060803508</v>
      </c>
      <c r="E10" s="12">
        <f>'DATA（5～8ST）'!G10+情報登録!$B$41*(25-$E$2)-情報登録!$B$42*('STC計算（5～8ST）'!D10-'DATA（5～8ST）'!F10)-情報登録!$B$43*'STC計算（5～8ST）'!D10*(25-'STC計算（5～8ST）'!$E$2)</f>
        <v>410.31029625950055</v>
      </c>
      <c r="F10" s="12">
        <f t="shared" si="1"/>
        <v>295.50984131712755</v>
      </c>
      <c r="G10" s="5">
        <f>'DATA（5～8ST）'!J10+'DATA（5～8ST）'!$J$106*(1000/$H$1-1)+情報登録!$B$40*(25-$H$2)</f>
        <v>0.72364169381107524</v>
      </c>
      <c r="H10" s="5">
        <f>'DATA（5～8ST）'!K10+情報登録!$B$41*(25-$H$2)-情報登録!$B$42*('STC計算（5～8ST）'!G10-'DATA（5～8ST）'!J10)-情報登録!$B$43*'STC計算（5～8ST）'!G10*(25-'STC計算（5～8ST）'!$H$2)</f>
        <v>409.40860646579807</v>
      </c>
      <c r="I10" s="5">
        <f>G10*H10</f>
        <v>296.26513744374205</v>
      </c>
      <c r="J10" s="15">
        <f>'DATA（5～8ST）'!N10+'DATA（5～8ST）'!$N$106*(1000/$K$1-1)+情報登録!$B$40*(25-$K$2)</f>
        <v>0.73021064060803509</v>
      </c>
      <c r="K10" s="15">
        <f>'DATA（5～8ST）'!O10+情報登録!$B$41*(25-$K$2)-情報登録!$B$42*('STC計算（5～8ST）'!J10-'DATA（5～8ST）'!N10)-情報登録!$B$43*'STC計算（5～8ST）'!J10*(25-'STC計算（5～8ST）'!$K$2)</f>
        <v>414.11037125950054</v>
      </c>
      <c r="L10" s="15">
        <f t="shared" si="2"/>
        <v>302.38779947983113</v>
      </c>
      <c r="M10">
        <f>'DATA（5～8ST）'!B10*'DATA（5～8ST）'!C10</f>
        <v>52.871000000000002</v>
      </c>
      <c r="N10">
        <f>'DATA（5～8ST）'!F10*'DATA（5～8ST）'!G10</f>
        <v>53.066000000000003</v>
      </c>
      <c r="O10">
        <f>'DATA（5～8ST）'!J10*'DATA（5～8ST）'!K10</f>
        <v>52.949000000000005</v>
      </c>
      <c r="P10">
        <f>'DATA（5～8ST）'!N10*'DATA（5～8ST）'!O10</f>
        <v>57.680000000000007</v>
      </c>
    </row>
    <row r="11" spans="1:16">
      <c r="A11" s="4">
        <f>'DATA（5～8ST）'!B11+'DATA（5～8ST）'!$B$106*(1000/$B$1-1)+情報登録!$B$40*(25-$B$2)</f>
        <v>0.74935287730727507</v>
      </c>
      <c r="B11" s="4">
        <f>'DATA（5～8ST）'!C11+情報登録!$B$41*(25-$B$2)-情報登録!$B$42*('STC計算（5～8ST）'!A11-'DATA（5～8ST）'!B11)-情報登録!$B$43*'STC計算（5～8ST）'!A11*(25-'STC計算（5～8ST）'!$B$2)</f>
        <v>408.51094370792612</v>
      </c>
      <c r="C11" s="4">
        <f t="shared" si="0"/>
        <v>306.1188510790447</v>
      </c>
      <c r="D11" s="12">
        <f>'DATA（5～8ST）'!F11+'DATA（5～8ST）'!$F$106*(1000/$E$1-1)+情報登録!$B$40*(25-$E$2)</f>
        <v>0.75021064060803511</v>
      </c>
      <c r="E11" s="12">
        <f>'DATA（5～8ST）'!G11+情報登録!$B$41*(25-$E$2)-情報登録!$B$42*('STC計算（5～8ST）'!D11-'DATA（5～8ST）'!F11)-情報登録!$B$43*'STC計算（5～8ST）'!D11*(25-'STC計算（5～8ST）'!$E$2)</f>
        <v>410.01052125950054</v>
      </c>
      <c r="F11" s="12">
        <f t="shared" si="1"/>
        <v>307.59425581012431</v>
      </c>
      <c r="G11" s="5">
        <f>'DATA（5～8ST）'!J11+'DATA（5～8ST）'!$J$106*(1000/$H$1-1)+情報登録!$B$40*(25-$H$2)</f>
        <v>0.75364169381107526</v>
      </c>
      <c r="H11" s="5">
        <f>'DATA（5～8ST）'!K11+情報登録!$B$41*(25-$H$2)-情報登録!$B$42*('STC計算（5～8ST）'!G11-'DATA（5～8ST）'!J11)-情報登録!$B$43*'STC計算（5～8ST）'!G11*(25-'STC計算（5～8ST）'!$H$2)</f>
        <v>409.10883146579806</v>
      </c>
      <c r="I11" s="5">
        <f t="shared" ref="I11:I74" si="3">G11*H11</f>
        <v>308.32147269895376</v>
      </c>
      <c r="J11" s="15">
        <f>'DATA（5～8ST）'!N11+'DATA（5～8ST）'!$N$106*(1000/$K$1-1)+情報登録!$B$40*(25-$K$2)</f>
        <v>0.75021064060803511</v>
      </c>
      <c r="K11" s="15">
        <f>'DATA（5～8ST）'!O11+情報登録!$B$41*(25-$K$2)-情報登録!$B$42*('STC計算（5～8ST）'!J11-'DATA（5～8ST）'!N11)-情報登録!$B$43*'STC計算（5～8ST）'!J11*(25-'STC計算（5～8ST）'!$K$2)</f>
        <v>414.11052125950056</v>
      </c>
      <c r="L11" s="15">
        <f t="shared" si="2"/>
        <v>310.67011943661726</v>
      </c>
      <c r="M11">
        <f>'DATA（5～8ST）'!B11*'DATA（5～8ST）'!C11</f>
        <v>65.024000000000001</v>
      </c>
      <c r="N11">
        <f>'DATA（5～8ST）'!F11*'DATA（5～8ST）'!G11</f>
        <v>65.263999999999996</v>
      </c>
      <c r="O11">
        <f>'DATA（5～8ST）'!J11*'DATA（5～8ST）'!K11</f>
        <v>65.12</v>
      </c>
      <c r="P11">
        <f>'DATA（5～8ST）'!N11*'DATA（5～8ST）'!O11</f>
        <v>65.92</v>
      </c>
    </row>
    <row r="12" spans="1:16">
      <c r="A12" s="4">
        <f>'DATA（5～8ST）'!B12+'DATA（5～8ST）'!$B$106*(1000/$B$1-1)+情報登録!$B$40*(25-$B$2)</f>
        <v>0.76935287730727497</v>
      </c>
      <c r="B12" s="4">
        <f>'DATA（5～8ST）'!C12+情報登録!$B$41*(25-$B$2)-情報登録!$B$42*('STC計算（5～8ST）'!A12-'DATA（5～8ST）'!B12)-情報登録!$B$43*'STC計算（5～8ST）'!A12*(25-'STC計算（5～8ST）'!$B$2)</f>
        <v>408.51109370792608</v>
      </c>
      <c r="C12" s="4">
        <f t="shared" si="0"/>
        <v>314.28918535613474</v>
      </c>
      <c r="D12" s="12">
        <f>'DATA（5～8ST）'!F12+'DATA（5～8ST）'!$F$106*(1000/$E$1-1)+情報登録!$B$40*(25-$E$2)</f>
        <v>0.77021064060803501</v>
      </c>
      <c r="E12" s="12">
        <f>'DATA（5～8ST）'!G12+情報登録!$B$41*(25-$E$2)-情報登録!$B$42*('STC計算（5～8ST）'!D12-'DATA（5～8ST）'!F12)-情報登録!$B$43*'STC計算（5～8ST）'!D12*(25-'STC計算（5～8ST）'!$E$2)</f>
        <v>410.0106712595005</v>
      </c>
      <c r="F12" s="12">
        <f t="shared" si="1"/>
        <v>315.79458176691031</v>
      </c>
      <c r="G12" s="5">
        <f>'DATA（5～8ST）'!J12+'DATA（5～8ST）'!$J$106*(1000/$H$1-1)+情報登録!$B$40*(25-$H$2)</f>
        <v>0.77364169381107517</v>
      </c>
      <c r="H12" s="5">
        <f>'DATA（5～8ST）'!K12+情報登録!$B$41*(25-$H$2)-情報登録!$B$42*('STC計算（5～8ST）'!G12-'DATA（5～8ST）'!J12)-情報登録!$B$43*'STC計算（5～8ST）'!G12*(25-'STC計算（5～8ST）'!$H$2)</f>
        <v>408.80898146579801</v>
      </c>
      <c r="I12" s="5">
        <f t="shared" si="3"/>
        <v>316.27167286638041</v>
      </c>
      <c r="J12" s="15">
        <f>'DATA（5～8ST）'!N12+'DATA（5～8ST）'!$N$106*(1000/$K$1-1)+情報登録!$B$40*(25-$K$2)</f>
        <v>0.77021064060803501</v>
      </c>
      <c r="K12" s="15">
        <f>'DATA（5～8ST）'!O12+情報登録!$B$41*(25-$K$2)-情報登録!$B$42*('STC計算（5～8ST）'!J12-'DATA（5～8ST）'!N12)-情報登録!$B$43*'STC計算（5～8ST）'!J12*(25-'STC計算（5～8ST）'!$K$2)</f>
        <v>413.91067125950053</v>
      </c>
      <c r="L12" s="15">
        <f t="shared" si="2"/>
        <v>318.79840326528171</v>
      </c>
      <c r="M12">
        <f>'DATA（5～8ST）'!B12*'DATA（5～8ST）'!C12</f>
        <v>73.151999999999987</v>
      </c>
      <c r="N12">
        <f>'DATA（5～8ST）'!F12*'DATA（5～8ST）'!G12</f>
        <v>73.421999999999997</v>
      </c>
      <c r="O12">
        <f>'DATA（5～8ST）'!J12*'DATA（5～8ST）'!K12</f>
        <v>73.205999999999989</v>
      </c>
      <c r="P12">
        <f>'DATA（5～8ST）'!N12*'DATA（5～8ST）'!O12</f>
        <v>74.123999999999995</v>
      </c>
    </row>
    <row r="13" spans="1:16">
      <c r="A13" s="4">
        <f>'DATA（5～8ST）'!B13+'DATA（5～8ST）'!$B$106*(1000/$B$1-1)+情報登録!$B$40*(25-$B$2)</f>
        <v>0.799352877307275</v>
      </c>
      <c r="B13" s="4">
        <f>'DATA（5～8ST）'!C13+情報登録!$B$41*(25-$B$2)-情報登録!$B$42*('STC計算（5～8ST）'!A13-'DATA（5～8ST）'!B13)-情報登録!$B$43*'STC計算（5～8ST）'!A13*(25-'STC計算（5～8ST）'!$B$2)</f>
        <v>408.21131870792613</v>
      </c>
      <c r="C13" s="4">
        <f t="shared" si="0"/>
        <v>326.30489215857779</v>
      </c>
      <c r="D13" s="12">
        <f>'DATA（5～8ST）'!F13+'DATA（5～8ST）'!$F$106*(1000/$E$1-1)+情報登録!$B$40*(25-$E$2)</f>
        <v>0.80021064060803504</v>
      </c>
      <c r="E13" s="12">
        <f>'DATA（5～8ST）'!G13+情報登録!$B$41*(25-$E$2)-情報登録!$B$42*('STC計算（5～8ST）'!D13-'DATA（5～8ST）'!F13)-情報登録!$B$43*'STC計算（5～8ST）'!D13*(25-'STC計算（5～8ST）'!$E$2)</f>
        <v>409.71089625950054</v>
      </c>
      <c r="F13" s="12">
        <f t="shared" si="1"/>
        <v>327.85501875990713</v>
      </c>
      <c r="G13" s="5">
        <f>'DATA（5～8ST）'!J13+'DATA（5～8ST）'!$J$106*(1000/$H$1-1)+情報登録!$B$40*(25-$H$2)</f>
        <v>0.8036416938110752</v>
      </c>
      <c r="H13" s="5">
        <f>'DATA（5～8ST）'!K13+情報登録!$B$41*(25-$H$2)-情報登録!$B$42*('STC計算（5～8ST）'!G13-'DATA（5～8ST）'!J13)-情報登録!$B$43*'STC計算（5～8ST）'!G13*(25-'STC計算（5～8ST）'!$H$2)</f>
        <v>408.80920646579801</v>
      </c>
      <c r="I13" s="5">
        <f t="shared" si="3"/>
        <v>328.53612312973547</v>
      </c>
      <c r="J13" s="15">
        <f>'DATA（5～8ST）'!N13+'DATA（5～8ST）'!$N$106*(1000/$K$1-1)+情報登録!$B$40*(25-$K$2)</f>
        <v>0.80021064060803504</v>
      </c>
      <c r="K13" s="15">
        <f>'DATA（5～8ST）'!O13+情報登録!$B$41*(25-$K$2)-情報登録!$B$42*('STC計算（5～8ST）'!J13-'DATA（5～8ST）'!N13)-情報登録!$B$43*'STC計算（5～8ST）'!J13*(25-'STC計算（5～8ST）'!$K$2)</f>
        <v>413.61089625950052</v>
      </c>
      <c r="L13" s="15">
        <f t="shared" si="2"/>
        <v>330.97584025827842</v>
      </c>
      <c r="M13">
        <f>'DATA（5～8ST）'!B13*'DATA（5～8ST）'!C13</f>
        <v>85.281000000000006</v>
      </c>
      <c r="N13">
        <f>'DATA（5～8ST）'!F13*'DATA（5～8ST）'!G13</f>
        <v>85.596000000000004</v>
      </c>
      <c r="O13">
        <f>'DATA（5～8ST）'!J13*'DATA（5～8ST）'!K13</f>
        <v>85.406999999999996</v>
      </c>
      <c r="P13">
        <f>'DATA（5～8ST）'!N13*'DATA（5～8ST）'!O13</f>
        <v>86.414999999999992</v>
      </c>
    </row>
    <row r="14" spans="1:16">
      <c r="A14" s="4">
        <f>'DATA（5～8ST）'!B14+'DATA（5～8ST）'!$B$106*(1000/$B$1-1)+情報登録!$B$40*(25-$B$2)</f>
        <v>0.82935287730727503</v>
      </c>
      <c r="B14" s="4">
        <f>'DATA（5～8ST）'!C14+情報登録!$B$41*(25-$B$2)-情報登録!$B$42*('STC計算（5～8ST）'!A14-'DATA（5～8ST）'!B14)-情報登録!$B$43*'STC計算（5～8ST）'!A14*(25-'STC計算（5～8ST）'!$B$2)</f>
        <v>407.91154370792611</v>
      </c>
      <c r="C14" s="4">
        <f t="shared" si="0"/>
        <v>338.30261246102083</v>
      </c>
      <c r="D14" s="12">
        <f>'DATA（5～8ST）'!F14+'DATA（5～8ST）'!$F$106*(1000/$E$1-1)+情報登録!$B$40*(25-$E$2)</f>
        <v>0.83021064060803507</v>
      </c>
      <c r="E14" s="12">
        <f>'DATA（5～8ST）'!G14+情報登録!$B$41*(25-$E$2)-情報登録!$B$42*('STC計算（5～8ST）'!D14-'DATA（5～8ST）'!F14)-情報登録!$B$43*'STC計算（5～8ST）'!D14*(25-'STC計算（5～8ST）'!$E$2)</f>
        <v>409.41112125950053</v>
      </c>
      <c r="F14" s="12">
        <f t="shared" si="1"/>
        <v>339.89746925290387</v>
      </c>
      <c r="G14" s="5">
        <f>'DATA（5～8ST）'!J14+'DATA（5～8ST）'!$J$106*(1000/$H$1-1)+情報登録!$B$40*(25-$H$2)</f>
        <v>0.83364169381107522</v>
      </c>
      <c r="H14" s="5">
        <f>'DATA（5～8ST）'!K14+情報登録!$B$41*(25-$H$2)-情報登録!$B$42*('STC計算（5～8ST）'!G14-'DATA（5～8ST）'!J14)-情報登録!$B$43*'STC計算（5～8ST）'!G14*(25-'STC計算（5～8ST）'!$H$2)</f>
        <v>408.509431465798</v>
      </c>
      <c r="I14" s="5">
        <f t="shared" si="3"/>
        <v>340.55049438494717</v>
      </c>
      <c r="J14" s="15">
        <f>'DATA（5～8ST）'!N14+'DATA（5～8ST）'!$N$106*(1000/$K$1-1)+情報登録!$B$40*(25-$K$2)</f>
        <v>0.84021064060803508</v>
      </c>
      <c r="K14" s="15">
        <f>'DATA（5～8ST）'!O14+情報登録!$B$41*(25-$K$2)-情報登録!$B$42*('STC計算（5～8ST）'!J14-'DATA（5～8ST）'!N14)-情報登録!$B$43*'STC計算（5～8ST）'!J14*(25-'STC計算（5～8ST）'!$K$2)</f>
        <v>413.31119625950055</v>
      </c>
      <c r="L14" s="15">
        <f t="shared" si="2"/>
        <v>347.26846497966824</v>
      </c>
      <c r="M14">
        <f>'DATA（5～8ST）'!B14*'DATA（5～8ST）'!C14</f>
        <v>97.391999999999996</v>
      </c>
      <c r="N14">
        <f>'DATA（5～8ST）'!F14*'DATA（5～8ST）'!G14</f>
        <v>97.751999999999995</v>
      </c>
      <c r="O14">
        <f>'DATA（5～8ST）'!J14*'DATA（5～8ST）'!K14</f>
        <v>97.535999999999987</v>
      </c>
      <c r="P14">
        <f>'DATA（5～8ST）'!N14*'DATA（5～8ST）'!O14</f>
        <v>102.8</v>
      </c>
    </row>
    <row r="15" spans="1:16">
      <c r="A15" s="4">
        <f>'DATA（5～8ST）'!B15+'DATA（5～8ST）'!$B$106*(1000/$B$1-1)+情報登録!$B$40*(25-$B$2)</f>
        <v>0.85935287730727505</v>
      </c>
      <c r="B15" s="4">
        <f>'DATA（5～8ST）'!C15+情報登録!$B$41*(25-$B$2)-情報登録!$B$42*('STC計算（5～8ST）'!A15-'DATA（5～8ST）'!B15)-情報登録!$B$43*'STC計算（5～8ST）'!A15*(25-'STC計算（5～8ST）'!$B$2)</f>
        <v>407.71176870792613</v>
      </c>
      <c r="C15" s="4">
        <f t="shared" si="0"/>
        <v>350.36828155119457</v>
      </c>
      <c r="D15" s="12">
        <f>'DATA（5～8ST）'!F15+'DATA（5～8ST）'!$F$106*(1000/$E$1-1)+情報登録!$B$40*(25-$E$2)</f>
        <v>0.86021064060803509</v>
      </c>
      <c r="E15" s="12">
        <f>'DATA（5～8ST）'!G15+情報登録!$B$41*(25-$E$2)-情報登録!$B$42*('STC計算（5～8ST）'!D15-'DATA（5～8ST）'!F15)-情報登録!$B$43*'STC計算（5～8ST）'!D15*(25-'STC計算（5～8ST）'!$E$2)</f>
        <v>409.41134625950053</v>
      </c>
      <c r="F15" s="12">
        <f t="shared" si="1"/>
        <v>352.17999643808304</v>
      </c>
      <c r="G15" s="5">
        <f>'DATA（5～8ST）'!J15+'DATA（5～8ST）'!$J$106*(1000/$H$1-1)+情報登録!$B$40*(25-$H$2)</f>
        <v>0.87364169381107526</v>
      </c>
      <c r="H15" s="5">
        <f>'DATA（5～8ST）'!K15+情報登録!$B$41*(25-$H$2)-情報登録!$B$42*('STC計算（5～8ST）'!G15-'DATA（5～8ST）'!J15)-情報登録!$B$43*'STC計算（5～8ST）'!G15*(25-'STC計算（5～8ST）'!$H$2)</f>
        <v>408.20973146579809</v>
      </c>
      <c r="I15" s="5">
        <f t="shared" si="3"/>
        <v>356.62904122794401</v>
      </c>
      <c r="J15" s="15">
        <f>'DATA（5～8ST）'!N15+'DATA（5～8ST）'!$N$106*(1000/$K$1-1)+情報登録!$B$40*(25-$K$2)</f>
        <v>0.8702106406080351</v>
      </c>
      <c r="K15" s="15">
        <f>'DATA（5～8ST）'!O15+情報登録!$B$41*(25-$K$2)-情報登録!$B$42*('STC計算（5～8ST）'!J15-'DATA（5～8ST）'!N15)-情報登録!$B$43*'STC計算（5～8ST）'!J15*(25-'STC計算（5～8ST）'!$K$2)</f>
        <v>413.01142125950054</v>
      </c>
      <c r="L15" s="15">
        <f t="shared" si="2"/>
        <v>359.406933472665</v>
      </c>
      <c r="M15">
        <f>'DATA（5～8ST）'!B15*'DATA（5～8ST）'!C15</f>
        <v>109.51200000000001</v>
      </c>
      <c r="N15">
        <f>'DATA（5～8ST）'!F15*'DATA（5～8ST）'!G15</f>
        <v>109.971</v>
      </c>
      <c r="O15">
        <f>'DATA（5～8ST）'!J15*'DATA（5～8ST）'!K15</f>
        <v>113.70800000000001</v>
      </c>
      <c r="P15">
        <f>'DATA（5～8ST）'!N15*'DATA（5～8ST）'!O15</f>
        <v>115.05200000000001</v>
      </c>
    </row>
    <row r="16" spans="1:16">
      <c r="A16" s="4">
        <f>'DATA（5～8ST）'!B16+'DATA（5～8ST）'!$B$106*(1000/$B$1-1)+情報登録!$B$40*(25-$B$2)</f>
        <v>0.89935287730727509</v>
      </c>
      <c r="B16" s="4">
        <f>'DATA（5～8ST）'!C16+情報登録!$B$41*(25-$B$2)-情報登録!$B$42*('STC計算（5～8ST）'!A16-'DATA（5～8ST）'!B16)-情報登録!$B$43*'STC計算（5～8ST）'!A16*(25-'STC計算（5～8ST）'!$B$2)</f>
        <v>407.41206870792615</v>
      </c>
      <c r="C16" s="4">
        <f t="shared" si="0"/>
        <v>366.40721624218264</v>
      </c>
      <c r="D16" s="12">
        <f>'DATA（5～8ST）'!F16+'DATA（5～8ST）'!$F$106*(1000/$E$1-1)+情報登録!$B$40*(25-$E$2)</f>
        <v>0.90021064060803513</v>
      </c>
      <c r="E16" s="12">
        <f>'DATA（5～8ST）'!G16+情報登録!$B$41*(25-$E$2)-情報登録!$B$42*('STC計算（5～8ST）'!D16-'DATA（5～8ST）'!F16)-情報登録!$B$43*'STC計算（5～8ST）'!D16*(25-'STC計算（5～8ST）'!$E$2)</f>
        <v>409.11164625950056</v>
      </c>
      <c r="F16" s="12">
        <f t="shared" si="1"/>
        <v>368.28665715947284</v>
      </c>
      <c r="G16" s="5">
        <f>'DATA（5～8ST）'!J16+'DATA（5～8ST）'!$J$106*(1000/$H$1-1)+情報登録!$B$40*(25-$H$2)</f>
        <v>0.91364169381107529</v>
      </c>
      <c r="H16" s="5">
        <f>'DATA（5～8ST）'!K16+情報登録!$B$41*(25-$H$2)-情報登録!$B$42*('STC計算（5～8ST）'!G16-'DATA（5～8ST）'!J16)-情報登録!$B$43*'STC計算（5～8ST）'!G16*(25-'STC計算（5～8ST）'!$H$2)</f>
        <v>408.21003146579807</v>
      </c>
      <c r="I16" s="5">
        <f t="shared" si="3"/>
        <v>372.95770457908407</v>
      </c>
      <c r="J16" s="15">
        <f>'DATA（5～8ST）'!N16+'DATA（5～8ST）'!$N$106*(1000/$K$1-1)+情報登録!$B$40*(25-$K$2)</f>
        <v>0.91021064060803514</v>
      </c>
      <c r="K16" s="15">
        <f>'DATA（5～8ST）'!O16+情報登録!$B$41*(25-$K$2)-情報登録!$B$42*('STC計算（5～8ST）'!J16-'DATA（5～8ST）'!N16)-情報登録!$B$43*'STC計算（5～8ST）'!J16*(25-'STC計算（5～8ST）'!$K$2)</f>
        <v>412.71172125950056</v>
      </c>
      <c r="L16" s="15">
        <f t="shared" si="2"/>
        <v>375.65460019405486</v>
      </c>
      <c r="M16">
        <f>'DATA（5～8ST）'!B16*'DATA（5～8ST）'!C16</f>
        <v>125.643</v>
      </c>
      <c r="N16">
        <f>'DATA（5～8ST）'!F16*'DATA（5～8ST）'!G16</f>
        <v>126.17</v>
      </c>
      <c r="O16">
        <f>'DATA（5～8ST）'!J16*'DATA（5～8ST）'!K16</f>
        <v>129.952</v>
      </c>
      <c r="P16">
        <f>'DATA（5～8ST）'!N16*'DATA（5～8ST）'!O16</f>
        <v>131.392</v>
      </c>
    </row>
    <row r="17" spans="1:16">
      <c r="A17" s="4">
        <f>'DATA（5～8ST）'!B17+'DATA（5～8ST）'!$B$106*(1000/$B$1-1)+情報登録!$B$40*(25-$B$2)</f>
        <v>0.9393528773072749</v>
      </c>
      <c r="B17" s="4">
        <f>'DATA（5～8ST）'!C17+情報登録!$B$41*(25-$B$2)-情報登録!$B$42*('STC計算（5～8ST）'!A17-'DATA（5～8ST）'!B17)-情報登録!$B$43*'STC計算（5～8ST）'!A17*(25-'STC計算（5～8ST）'!$B$2)</f>
        <v>407.11236870792612</v>
      </c>
      <c r="C17" s="4">
        <f t="shared" si="0"/>
        <v>382.4221749331706</v>
      </c>
      <c r="D17" s="12">
        <f>'DATA（5～8ST）'!F17+'DATA（5～8ST）'!$F$106*(1000/$E$1-1)+情報登録!$B$40*(25-$E$2)</f>
        <v>0.94021064060803516</v>
      </c>
      <c r="E17" s="12">
        <f>'DATA（5～8ST）'!G17+情報登録!$B$41*(25-$E$2)-情報登録!$B$42*('STC計算（5～8ST）'!D17-'DATA（5～8ST）'!F17)-情報登録!$B$43*'STC計算（5～8ST）'!D17*(25-'STC計算（5～8ST）'!$E$2)</f>
        <v>408.81194625950053</v>
      </c>
      <c r="F17" s="12">
        <f t="shared" si="1"/>
        <v>384.36934188086263</v>
      </c>
      <c r="G17" s="5">
        <f>'DATA（5～8ST）'!J17+'DATA（5～8ST）'!$J$106*(1000/$H$1-1)+情報登録!$B$40*(25-$H$2)</f>
        <v>0.95364169381107511</v>
      </c>
      <c r="H17" s="5">
        <f>'DATA（5～8ST）'!K17+情報登録!$B$41*(25-$H$2)-情報登録!$B$42*('STC計算（5～8ST）'!G17-'DATA（5～8ST）'!J17)-情報登録!$B$43*'STC計算（5～8ST）'!G17*(25-'STC計算（5～8ST）'!$H$2)</f>
        <v>407.71033146579805</v>
      </c>
      <c r="I17" s="5">
        <f t="shared" si="3"/>
        <v>388.80957108331853</v>
      </c>
      <c r="J17" s="15">
        <f>'DATA（5～8ST）'!N17+'DATA（5～8ST）'!$N$106*(1000/$K$1-1)+情報登録!$B$40*(25-$K$2)</f>
        <v>0.95021064060803495</v>
      </c>
      <c r="K17" s="15">
        <f>'DATA（5～8ST）'!O17+情報登録!$B$41*(25-$K$2)-情報登録!$B$42*('STC計算（5～8ST）'!J17-'DATA（5～8ST）'!N17)-情報登録!$B$43*'STC計算（5～8ST）'!J17*(25-'STC計算（5～8ST）'!$K$2)</f>
        <v>412.41202125950053</v>
      </c>
      <c r="L17" s="15">
        <f t="shared" si="2"/>
        <v>391.87829091544455</v>
      </c>
      <c r="M17">
        <f>'DATA（5～8ST）'!B17*'DATA（5～8ST）'!C17</f>
        <v>141.75</v>
      </c>
      <c r="N17">
        <f>'DATA（5～8ST）'!F17*'DATA（5～8ST）'!G17</f>
        <v>142.345</v>
      </c>
      <c r="O17">
        <f>'DATA（5～8ST）'!J17*'DATA（5～8ST）'!K17</f>
        <v>146.01599999999999</v>
      </c>
      <c r="P17">
        <f>'DATA（5～8ST）'!N17*'DATA（5～8ST）'!O17</f>
        <v>147.708</v>
      </c>
    </row>
    <row r="18" spans="1:16">
      <c r="A18" s="4">
        <f>'DATA（5～8ST）'!B18+'DATA（5～8ST）'!$B$106*(1000/$B$1-1)+情報登録!$B$40*(25-$B$2)</f>
        <v>0.97935287730727494</v>
      </c>
      <c r="B18" s="4">
        <f>'DATA（5～8ST）'!C18+情報登録!$B$41*(25-$B$2)-情報登録!$B$42*('STC計算（5～8ST）'!A18-'DATA（5～8ST）'!B18)-情報登録!$B$43*'STC計算（5～8ST）'!A18*(25-'STC計算（5～8ST）'!$B$2)</f>
        <v>406.81266870792609</v>
      </c>
      <c r="C18" s="4">
        <f t="shared" si="0"/>
        <v>398.41315762415866</v>
      </c>
      <c r="D18" s="12">
        <f>'DATA（5～8ST）'!F18+'DATA（5～8ST）'!$F$106*(1000/$E$1-1)+情報登録!$B$40*(25-$E$2)</f>
        <v>0.99021064060803499</v>
      </c>
      <c r="E18" s="12">
        <f>'DATA（5～8ST）'!G18+情報登録!$B$41*(25-$E$2)-情報登録!$B$42*('STC計算（5～8ST）'!D18-'DATA（5～8ST）'!F18)-情報登録!$B$43*'STC計算（5～8ST）'!D18*(25-'STC計算（5～8ST）'!$E$2)</f>
        <v>408.21232125950058</v>
      </c>
      <c r="F18" s="12">
        <f t="shared" si="1"/>
        <v>404.21618413846306</v>
      </c>
      <c r="G18" s="5">
        <f>'DATA（5～8ST）'!J18+'DATA（5～8ST）'!$J$106*(1000/$H$1-1)+情報登録!$B$40*(25-$H$2)</f>
        <v>0.99364169381107514</v>
      </c>
      <c r="H18" s="5">
        <f>'DATA（5～8ST）'!K18+情報登録!$B$41*(25-$H$2)-情報登録!$B$42*('STC計算（5～8ST）'!G18-'DATA（5～8ST）'!J18)-情報登録!$B$43*'STC計算（5～8ST）'!G18*(25-'STC計算（5～8ST）'!$H$2)</f>
        <v>407.41063146579808</v>
      </c>
      <c r="I18" s="5">
        <f t="shared" si="3"/>
        <v>404.82018992631532</v>
      </c>
      <c r="J18" s="15">
        <f>'DATA（5～8ST）'!N18+'DATA（5～8ST）'!$N$106*(1000/$K$1-1)+情報登録!$B$40*(25-$K$2)</f>
        <v>0.99021064060803499</v>
      </c>
      <c r="K18" s="15">
        <f>'DATA（5～8ST）'!O18+情報登録!$B$41*(25-$K$2)-情報登録!$B$42*('STC計算（5～8ST）'!J18-'DATA（5～8ST）'!N18)-情報登録!$B$43*'STC計算（5～8ST）'!J18*(25-'STC計算（5～8ST）'!$K$2)</f>
        <v>412.11232125950056</v>
      </c>
      <c r="L18" s="15">
        <f t="shared" si="2"/>
        <v>408.07800563683435</v>
      </c>
      <c r="M18">
        <f>'DATA（5～8ST）'!B18*'DATA（5～8ST）'!C18</f>
        <v>157.833</v>
      </c>
      <c r="N18">
        <f>'DATA（5～8ST）'!F18*'DATA（5～8ST）'!G18</f>
        <v>162.44000000000003</v>
      </c>
      <c r="O18">
        <f>'DATA（5～8ST）'!J18*'DATA（5～8ST）'!K18</f>
        <v>162.12</v>
      </c>
      <c r="P18">
        <f>'DATA（5～8ST）'!N18*'DATA（5～8ST）'!O18</f>
        <v>164</v>
      </c>
    </row>
    <row r="19" spans="1:16">
      <c r="A19" s="4">
        <f>'DATA（5～8ST）'!B19+'DATA（5～8ST）'!$B$106*(1000/$B$1-1)+情報登録!$B$40*(25-$B$2)</f>
        <v>1.0293528773072749</v>
      </c>
      <c r="B19" s="4">
        <f>'DATA（5～8ST）'!C19+情報登録!$B$41*(25-$B$2)-情報登録!$B$42*('STC計算（5～8ST）'!A19-'DATA（5～8ST）'!B19)-情報登録!$B$43*'STC計算（5～8ST）'!A19*(25-'STC計算（5～8ST）'!$B$2)</f>
        <v>406.5130437079261</v>
      </c>
      <c r="C19" s="4">
        <f t="shared" si="0"/>
        <v>418.44537120369171</v>
      </c>
      <c r="D19" s="12">
        <f>'DATA（5～8ST）'!F19+'DATA（5～8ST）'!$F$106*(1000/$E$1-1)+情報登録!$B$40*(25-$E$2)</f>
        <v>1.0302106406080349</v>
      </c>
      <c r="E19" s="12">
        <f>'DATA（5～8ST）'!G19+情報登録!$B$41*(25-$E$2)-情報登録!$B$42*('STC計算（5～8ST）'!D19-'DATA（5～8ST）'!F19)-情報登録!$B$43*'STC計算（5～8ST）'!D19*(25-'STC計算（5～8ST）'!$E$2)</f>
        <v>407.91262125950055</v>
      </c>
      <c r="F19" s="12">
        <f t="shared" si="1"/>
        <v>420.23592285985279</v>
      </c>
      <c r="G19" s="5">
        <f>'DATA（5～8ST）'!J19+'DATA（5～8ST）'!$J$106*(1000/$H$1-1)+情報登録!$B$40*(25-$H$2)</f>
        <v>1.0436416938110751</v>
      </c>
      <c r="H19" s="5">
        <f>'DATA（5～8ST）'!K19+情報登録!$B$41*(25-$H$2)-情報登録!$B$42*('STC計算（5～8ST）'!G19-'DATA（5～8ST）'!J19)-情報登録!$B$43*'STC計算（5～8ST）'!G19*(25-'STC計算（5～8ST）'!$H$2)</f>
        <v>407.11100646579803</v>
      </c>
      <c r="I19" s="5">
        <f t="shared" si="3"/>
        <v>424.878020357097</v>
      </c>
      <c r="J19" s="15">
        <f>'DATA（5～8ST）'!N19+'DATA（5～8ST）'!$N$106*(1000/$K$1-1)+情報登録!$B$40*(25-$K$2)</f>
        <v>1.0402106406080349</v>
      </c>
      <c r="K19" s="15">
        <f>'DATA（5～8ST）'!O19+情報登録!$B$41*(25-$K$2)-情報登録!$B$42*('STC計算（5～8ST）'!J19-'DATA（5～8ST）'!N19)-情報登録!$B$43*'STC計算（5～8ST）'!J19*(25-'STC計算（5～8ST）'!$K$2)</f>
        <v>411.5126962595005</v>
      </c>
      <c r="L19" s="15">
        <f t="shared" si="2"/>
        <v>428.05988539443473</v>
      </c>
      <c r="M19">
        <f>'DATA（5～8ST）'!B19*'DATA（5～8ST）'!C19</f>
        <v>177.93599999999998</v>
      </c>
      <c r="N19">
        <f>'DATA（5～8ST）'!F19*'DATA（5～8ST）'!G19</f>
        <v>178.55199999999999</v>
      </c>
      <c r="O19">
        <f>'DATA（5～8ST）'!J19*'DATA（5～8ST）'!K19</f>
        <v>182.25</v>
      </c>
      <c r="P19">
        <f>'DATA（5～8ST）'!N19*'DATA（5～8ST）'!O19</f>
        <v>184.23</v>
      </c>
    </row>
    <row r="20" spans="1:16">
      <c r="A20" s="4">
        <f>'DATA（5～8ST）'!B20+'DATA（5～8ST）'!$B$106*(1000/$B$1-1)+情報登録!$B$40*(25-$B$2)</f>
        <v>1.0793528773072749</v>
      </c>
      <c r="B20" s="4">
        <f>'DATA（5～8ST）'!C20+情報登録!$B$41*(25-$B$2)-情報登録!$B$42*('STC計算（5～8ST）'!A20-'DATA（5～8ST）'!B20)-情報登録!$B$43*'STC計算（5～8ST）'!A20*(25-'STC計算（5～8ST）'!$B$2)</f>
        <v>406.21341870792617</v>
      </c>
      <c r="C20" s="4">
        <f t="shared" si="0"/>
        <v>438.44762228322492</v>
      </c>
      <c r="D20" s="12">
        <f>'DATA（5～8ST）'!F20+'DATA（5～8ST）'!$F$106*(1000/$E$1-1)+情報登録!$B$40*(25-$E$2)</f>
        <v>1.080210640608035</v>
      </c>
      <c r="E20" s="12">
        <f>'DATA（5～8ST）'!G20+情報登録!$B$41*(25-$E$2)-情報登録!$B$42*('STC計算（5～8ST）'!D20-'DATA（5～8ST）'!F20)-情報登録!$B$43*'STC計算（5～8ST）'!D20*(25-'STC計算（5～8ST）'!$E$2)</f>
        <v>407.41299625950057</v>
      </c>
      <c r="F20" s="12">
        <f t="shared" si="1"/>
        <v>440.09185368151407</v>
      </c>
      <c r="G20" s="5">
        <f>'DATA（5～8ST）'!J20+'DATA（5～8ST）'!$J$106*(1000/$H$1-1)+情報登録!$B$40*(25-$H$2)</f>
        <v>1.0936416938110751</v>
      </c>
      <c r="H20" s="5">
        <f>'DATA（5～8ST）'!K20+情報登録!$B$41*(25-$H$2)-情報登録!$B$42*('STC計算（5～8ST）'!G20-'DATA（5～8ST）'!J20)-情報登録!$B$43*'STC計算（5～8ST）'!G20*(25-'STC計算（5～8ST）'!$H$2)</f>
        <v>406.51138146579802</v>
      </c>
      <c r="I20" s="5">
        <f t="shared" si="3"/>
        <v>444.57779577973542</v>
      </c>
      <c r="J20" s="15">
        <f>'DATA（5～8ST）'!N20+'DATA（5～8ST）'!$N$106*(1000/$K$1-1)+情報登録!$B$40*(25-$K$2)</f>
        <v>1.090210640608035</v>
      </c>
      <c r="K20" s="15">
        <f>'DATA（5～8ST）'!O20+情報登録!$B$41*(25-$K$2)-情報登録!$B$42*('STC計算（5～8ST）'!J20-'DATA（5～8ST）'!N20)-情報登録!$B$43*'STC計算（5～8ST）'!J20*(25-'STC計算（5～8ST）'!$K$2)</f>
        <v>411.21307125950057</v>
      </c>
      <c r="L20" s="15">
        <f t="shared" si="2"/>
        <v>448.30886584421762</v>
      </c>
      <c r="M20">
        <f>'DATA（5～8ST）'!B20*'DATA（5～8ST）'!C20</f>
        <v>198.00900000000001</v>
      </c>
      <c r="N20">
        <f>'DATA（5～8ST）'!F20*'DATA（5～8ST）'!G20</f>
        <v>198.59700000000001</v>
      </c>
      <c r="O20">
        <f>'DATA（5～8ST）'!J20*'DATA（5～8ST）'!K20</f>
        <v>202.2</v>
      </c>
      <c r="P20">
        <f>'DATA（5～8ST）'!N20*'DATA（5～8ST）'!O20</f>
        <v>204.55</v>
      </c>
    </row>
    <row r="21" spans="1:16">
      <c r="A21" s="4">
        <f>'DATA（5～8ST）'!B21+'DATA（5～8ST）'!$B$106*(1000/$B$1-1)+情報登録!$B$40*(25-$B$2)</f>
        <v>1.129352877307275</v>
      </c>
      <c r="B21" s="4">
        <f>'DATA（5～8ST）'!C21+情報登録!$B$41*(25-$B$2)-情報登録!$B$42*('STC計算（5～8ST）'!A21-'DATA（5～8ST）'!B21)-情報登録!$B$43*'STC計算（5～8ST）'!A21*(25-'STC計算（5～8ST）'!$B$2)</f>
        <v>405.61379370792611</v>
      </c>
      <c r="C21" s="4">
        <f t="shared" si="0"/>
        <v>458.08110499956581</v>
      </c>
      <c r="D21" s="12">
        <f>'DATA（5～8ST）'!F21+'DATA（5～8ST）'!$F$106*(1000/$E$1-1)+情報登録!$B$40*(25-$E$2)</f>
        <v>1.130210640608035</v>
      </c>
      <c r="E21" s="12">
        <f>'DATA（5～8ST）'!G21+情報登録!$B$41*(25-$E$2)-情報登録!$B$42*('STC計算（5～8ST）'!D21-'DATA（5～8ST）'!F21)-情報登録!$B$43*'STC計算（5～8ST）'!D21*(25-'STC計算（5～8ST）'!$E$2)</f>
        <v>407.11337125950052</v>
      </c>
      <c r="F21" s="12">
        <f t="shared" si="1"/>
        <v>460.1238641312969</v>
      </c>
      <c r="G21" s="5">
        <f>'DATA（5～8ST）'!J21+'DATA（5～8ST）'!$J$106*(1000/$H$1-1)+情報登録!$B$40*(25-$H$2)</f>
        <v>1.1436416938110752</v>
      </c>
      <c r="H21" s="5">
        <f>'DATA（5～8ST）'!K21+情報登録!$B$41*(25-$H$2)-情報登録!$B$42*('STC計算（5～8ST）'!G21-'DATA（5～8ST）'!J21)-情報登録!$B$43*'STC計算（5～8ST）'!G21*(25-'STC計算（5～8ST）'!$H$2)</f>
        <v>406.51175646579804</v>
      </c>
      <c r="I21" s="5">
        <f t="shared" si="3"/>
        <v>464.90379371866055</v>
      </c>
      <c r="J21" s="15">
        <f>'DATA（5～8ST）'!N21+'DATA（5～8ST）'!$N$106*(1000/$K$1-1)+情報登録!$B$40*(25-$K$2)</f>
        <v>1.140210640608035</v>
      </c>
      <c r="K21" s="15">
        <f>'DATA（5～8ST）'!O21+情報登録!$B$41*(25-$K$2)-情報登録!$B$42*('STC計算（5～8ST）'!J21-'DATA（5～8ST）'!N21)-情報登録!$B$43*'STC計算（5～8ST）'!J21*(25-'STC計算（5～8ST）'!$K$2)</f>
        <v>410.91344625950052</v>
      </c>
      <c r="L21" s="15">
        <f t="shared" si="2"/>
        <v>468.52788379400045</v>
      </c>
      <c r="M21">
        <f>'DATA（5～8ST）'!B21*'DATA（5～8ST）'!C21</f>
        <v>217.89000000000001</v>
      </c>
      <c r="N21">
        <f>'DATA（5～8ST）'!F21*'DATA（5～8ST）'!G21</f>
        <v>218.70000000000002</v>
      </c>
      <c r="O21">
        <f>'DATA（5～8ST）'!J21*'DATA（5～8ST）'!K21</f>
        <v>222.42000000000002</v>
      </c>
      <c r="P21">
        <f>'DATA（5～8ST）'!N21*'DATA（5～8ST）'!O21</f>
        <v>224.84000000000003</v>
      </c>
    </row>
    <row r="22" spans="1:16">
      <c r="A22" s="4">
        <f>'DATA（5～8ST）'!B22+'DATA（5～8ST）'!$B$106*(1000/$B$1-1)+情報登録!$B$40*(25-$B$2)</f>
        <v>1.179352877307275</v>
      </c>
      <c r="B22" s="4">
        <f>'DATA（5～8ST）'!C22+情報登録!$B$41*(25-$B$2)-情報登録!$B$42*('STC計算（5～8ST）'!A22-'DATA（5～8ST）'!B22)-情報登録!$B$43*'STC計算（5～8ST）'!A22*(25-'STC計算（5～8ST）'!$B$2)</f>
        <v>405.31416870792611</v>
      </c>
      <c r="C22" s="4">
        <f t="shared" si="0"/>
        <v>478.00843107909895</v>
      </c>
      <c r="D22" s="12">
        <f>'DATA（5～8ST）'!F22+'DATA（5～8ST）'!$F$106*(1000/$E$1-1)+情報登録!$B$40*(25-$E$2)</f>
        <v>1.1902106406080351</v>
      </c>
      <c r="E22" s="12">
        <f>'DATA（5～8ST）'!G22+情報登録!$B$41*(25-$E$2)-情報登録!$B$42*('STC計算（5～8ST）'!D22-'DATA（5～8ST）'!F22)-情報登録!$B$43*'STC計算（5～8ST）'!D22*(25-'STC計算（5～8ST）'!$E$2)</f>
        <v>406.5138212595005</v>
      </c>
      <c r="F22" s="12">
        <f t="shared" si="1"/>
        <v>483.83707561729034</v>
      </c>
      <c r="G22" s="5">
        <f>'DATA（5～8ST）'!J22+'DATA（5～8ST）'!$J$106*(1000/$H$1-1)+情報登録!$B$40*(25-$H$2)</f>
        <v>1.1936416938110752</v>
      </c>
      <c r="H22" s="5">
        <f>'DATA（5～8ST）'!K22+情報登録!$B$41*(25-$H$2)-情報登録!$B$42*('STC計算（5～8ST）'!G22-'DATA（5～8ST）'!J22)-情報登録!$B$43*'STC計算（5～8ST）'!G22*(25-'STC計算（5～8ST）'!$H$2)</f>
        <v>405.91213146579804</v>
      </c>
      <c r="I22" s="5">
        <f t="shared" si="3"/>
        <v>484.51364414129904</v>
      </c>
      <c r="J22" s="15">
        <f>'DATA（5～8ST）'!N22+'DATA（5～8ST）'!$N$106*(1000/$K$1-1)+情報登録!$B$40*(25-$K$2)</f>
        <v>1.1902106406080351</v>
      </c>
      <c r="K22" s="15">
        <f>'DATA（5～8ST）'!O22+情報登録!$B$41*(25-$K$2)-情報登録!$B$42*('STC計算（5～8ST）'!J22-'DATA（5～8ST）'!N22)-情報登録!$B$43*'STC計算（5～8ST）'!J22*(25-'STC計算（5～8ST）'!$K$2)</f>
        <v>410.31382125950051</v>
      </c>
      <c r="L22" s="15">
        <f t="shared" si="2"/>
        <v>488.35987605160091</v>
      </c>
      <c r="M22">
        <f>'DATA（5～8ST）'!B22*'DATA（5～8ST）'!C22</f>
        <v>237.88799999999998</v>
      </c>
      <c r="N22">
        <f>'DATA（5～8ST）'!F22*'DATA（5～8ST）'!G22</f>
        <v>242.64</v>
      </c>
      <c r="O22">
        <f>'DATA（5～8ST）'!J22*'DATA（5～8ST）'!K22</f>
        <v>242.28</v>
      </c>
      <c r="P22">
        <f>'DATA（5～8ST）'!N22*'DATA（5～8ST）'!O22</f>
        <v>244.92</v>
      </c>
    </row>
    <row r="23" spans="1:16">
      <c r="A23" s="4">
        <f>'DATA（5～8ST）'!B23+'DATA（5～8ST）'!$B$106*(1000/$B$1-1)+情報登録!$B$40*(25-$B$2)</f>
        <v>1.2393528773072751</v>
      </c>
      <c r="B23" s="4">
        <f>'DATA（5～8ST）'!C23+情報登録!$B$41*(25-$B$2)-情報登録!$B$42*('STC計算（5～8ST）'!A23-'DATA（5～8ST）'!B23)-情報登録!$B$43*'STC計算（5～8ST）'!A23*(25-'STC計算（5～8ST）'!$B$2)</f>
        <v>404.71461870792615</v>
      </c>
      <c r="C23" s="4">
        <f t="shared" si="0"/>
        <v>501.58422718398498</v>
      </c>
      <c r="D23" s="12">
        <f>'DATA（5～8ST）'!F23+'DATA（5～8ST）'!$F$106*(1000/$E$1-1)+情報登録!$B$40*(25-$E$2)</f>
        <v>1.2502106406080351</v>
      </c>
      <c r="E23" s="12">
        <f>'DATA（5～8ST）'!G23+情報登録!$B$41*(25-$E$2)-情報登録!$B$42*('STC計算（5～8ST）'!D23-'DATA（5～8ST）'!F23)-情報登録!$B$43*'STC計算（5～8ST）'!D23*(25-'STC計算（5～8ST）'!$E$2)</f>
        <v>406.21427125950055</v>
      </c>
      <c r="F23" s="12">
        <f t="shared" si="1"/>
        <v>507.85340429546631</v>
      </c>
      <c r="G23" s="5">
        <f>'DATA（5～8ST）'!J23+'DATA（5～8ST）'!$J$106*(1000/$H$1-1)+情報登録!$B$40*(25-$H$2)</f>
        <v>1.2536416938110753</v>
      </c>
      <c r="H23" s="5">
        <f>'DATA（5～8ST）'!K23+情報登録!$B$41*(25-$H$2)-情報登録!$B$42*('STC計算（5～8ST）'!G23-'DATA（5～8ST）'!J23)-情報登録!$B$43*'STC計算（5～8ST）'!G23*(25-'STC計算（5～8ST）'!$H$2)</f>
        <v>405.31258146579802</v>
      </c>
      <c r="I23" s="5">
        <f t="shared" si="3"/>
        <v>508.11675115172244</v>
      </c>
      <c r="J23" s="15">
        <f>'DATA（5～8ST）'!N23+'DATA（5～8ST）'!$N$106*(1000/$K$1-1)+情報登録!$B$40*(25-$K$2)</f>
        <v>1.2502106406080351</v>
      </c>
      <c r="K23" s="15">
        <f>'DATA（5～8ST）'!O23+情報登録!$B$41*(25-$K$2)-情報登録!$B$42*('STC計算（5～8ST）'!J23-'DATA（5～8ST）'!N23)-情報登録!$B$43*'STC計算（5～8ST）'!J23*(25-'STC計算（5～8ST）'!$K$2)</f>
        <v>409.71427125950055</v>
      </c>
      <c r="L23" s="15">
        <f t="shared" si="2"/>
        <v>512.2291415375945</v>
      </c>
      <c r="M23">
        <f>'DATA（5～8ST）'!B23*'DATA（5～8ST）'!C23</f>
        <v>261.69</v>
      </c>
      <c r="N23">
        <f>'DATA（5～8ST）'!F23*'DATA（5～8ST）'!G23</f>
        <v>266.70600000000002</v>
      </c>
      <c r="O23">
        <f>'DATA（5～8ST）'!J23*'DATA（5～8ST）'!K23</f>
        <v>266.11200000000002</v>
      </c>
      <c r="P23">
        <f>'DATA（5～8ST）'!N23*'DATA（5～8ST）'!O23</f>
        <v>269.01600000000002</v>
      </c>
    </row>
    <row r="24" spans="1:16">
      <c r="A24" s="4">
        <f>'DATA（5～8ST）'!B24+'DATA（5～8ST）'!$B$106*(1000/$B$1-1)+情報登録!$B$40*(25-$B$2)</f>
        <v>1.2993528773072749</v>
      </c>
      <c r="B24" s="4">
        <f>'DATA（5～8ST）'!C24+情報登録!$B$41*(25-$B$2)-情報登録!$B$42*('STC計算（5～8ST）'!A24-'DATA（5～8ST）'!B24)-情報登録!$B$43*'STC計算（5～8ST）'!A24*(25-'STC計算（5～8ST）'!$B$2)</f>
        <v>404.41506870792614</v>
      </c>
      <c r="C24" s="4">
        <f t="shared" si="0"/>
        <v>525.4778831520631</v>
      </c>
      <c r="D24" s="12">
        <f>'DATA（5～8ST）'!F24+'DATA（5～8ST）'!$F$106*(1000/$E$1-1)+情報登録!$B$40*(25-$E$2)</f>
        <v>1.3002106406080349</v>
      </c>
      <c r="E24" s="12">
        <f>'DATA（5～8ST）'!G24+情報登録!$B$41*(25-$E$2)-情報登録!$B$42*('STC計算（5～8ST）'!D24-'DATA（5～8ST）'!F24)-情報登録!$B$43*'STC計算（5～8ST）'!D24*(25-'STC計算（5～8ST）'!$E$2)</f>
        <v>405.61464625950055</v>
      </c>
      <c r="F24" s="12">
        <f t="shared" si="1"/>
        <v>527.38447905306668</v>
      </c>
      <c r="G24" s="5">
        <f>'DATA（5～8ST）'!J24+'DATA（5～8ST）'!$J$106*(1000/$H$1-1)+情報登録!$B$40*(25-$H$2)</f>
        <v>1.3136416938110751</v>
      </c>
      <c r="H24" s="5">
        <f>'DATA（5～8ST）'!K24+情報登録!$B$41*(25-$H$2)-情報登録!$B$42*('STC計算（5～8ST）'!G24-'DATA（5～8ST）'!J24)-情報登録!$B$43*'STC計算（5～8ST）'!G24*(25-'STC計算（5～8ST）'!$H$2)</f>
        <v>404.71303146579805</v>
      </c>
      <c r="I24" s="5">
        <f t="shared" si="3"/>
        <v>531.64791216214587</v>
      </c>
      <c r="J24" s="15">
        <f>'DATA（5～8ST）'!N24+'DATA（5～8ST）'!$N$106*(1000/$K$1-1)+情報登録!$B$40*(25-$K$2)</f>
        <v>1.3102106406080349</v>
      </c>
      <c r="K24" s="15">
        <f>'DATA（5～8ST）'!O24+情報登録!$B$41*(25-$K$2)-情報登録!$B$42*('STC計算（5～8ST）'!J24-'DATA（5～8ST）'!N24)-情報登録!$B$43*'STC計算（5～8ST）'!J24*(25-'STC計算（5～8ST）'!$K$2)</f>
        <v>409.41472125950054</v>
      </c>
      <c r="L24" s="15">
        <f t="shared" si="2"/>
        <v>536.41952421577025</v>
      </c>
      <c r="M24">
        <f>'DATA（5～8ST）'!B24*'DATA（5～8ST）'!C24</f>
        <v>285.63299999999998</v>
      </c>
      <c r="N24">
        <f>'DATA（5～8ST）'!F24*'DATA（5～8ST）'!G24</f>
        <v>286.48500000000001</v>
      </c>
      <c r="O24">
        <f>'DATA（5～8ST）'!J24*'DATA（5～8ST）'!K24</f>
        <v>289.87200000000001</v>
      </c>
      <c r="P24">
        <f>'DATA（5～8ST）'!N24*'DATA（5～8ST）'!O24</f>
        <v>293.25599999999997</v>
      </c>
    </row>
    <row r="25" spans="1:16">
      <c r="A25" s="4">
        <f>'DATA（5～8ST）'!B25+'DATA（5～8ST）'!$B$106*(1000/$B$1-1)+情報登録!$B$40*(25-$B$2)</f>
        <v>1.369352877307275</v>
      </c>
      <c r="B25" s="4">
        <f>'DATA（5～8ST）'!C25+情報登録!$B$41*(25-$B$2)-情報登録!$B$42*('STC計算（5～8ST）'!A25-'DATA（5～8ST）'!B25)-情報登録!$B$43*'STC計算（5～8ST）'!A25*(25-'STC計算（5～8ST）'!$B$2)</f>
        <v>403.8155937079261</v>
      </c>
      <c r="C25" s="4">
        <f t="shared" si="0"/>
        <v>552.96604514549415</v>
      </c>
      <c r="D25" s="12">
        <f>'DATA（5～8ST）'!F25+'DATA（5～8ST）'!$F$106*(1000/$E$1-1)+情報登録!$B$40*(25-$E$2)</f>
        <v>1.370210640608035</v>
      </c>
      <c r="E25" s="12">
        <f>'DATA（5～8ST）'!G25+情報登録!$B$41*(25-$E$2)-情報登録!$B$42*('STC計算（5～8ST）'!D25-'DATA（5～8ST）'!F25)-情報登録!$B$43*'STC計算（5～8ST）'!D25*(25-'STC計算（5～8ST）'!$E$2)</f>
        <v>405.31517125950052</v>
      </c>
      <c r="F25" s="12">
        <f t="shared" si="1"/>
        <v>555.36716045963567</v>
      </c>
      <c r="G25" s="5">
        <f>'DATA（5～8ST）'!J25+'DATA（5～8ST）'!$J$106*(1000/$H$1-1)+情報登録!$B$40*(25-$H$2)</f>
        <v>1.3736416938110751</v>
      </c>
      <c r="H25" s="5">
        <f>'DATA（5～8ST）'!K25+情報登録!$B$41*(25-$H$2)-情報登録!$B$42*('STC計算（5～8ST）'!G25-'DATA（5～8ST）'!J25)-情報登録!$B$43*'STC計算（5～8ST）'!G25*(25-'STC計算（5～8ST）'!$H$2)</f>
        <v>404.41348146579804</v>
      </c>
      <c r="I25" s="5">
        <f t="shared" si="3"/>
        <v>555.51921968071269</v>
      </c>
      <c r="J25" s="15">
        <f>'DATA（5～8ST）'!N25+'DATA（5～8ST）'!$N$106*(1000/$K$1-1)+情報登録!$B$40*(25-$K$2)</f>
        <v>1.370210640608035</v>
      </c>
      <c r="K25" s="15">
        <f>'DATA（5～8ST）'!O25+情報登録!$B$41*(25-$K$2)-情報登録!$B$42*('STC計算（5～8ST）'!J25-'DATA（5～8ST）'!N25)-情報登録!$B$43*'STC計算（5～8ST）'!J25*(25-'STC計算（5～8ST）'!$K$2)</f>
        <v>408.81517125950052</v>
      </c>
      <c r="L25" s="15">
        <f t="shared" si="2"/>
        <v>560.16289770176377</v>
      </c>
      <c r="M25">
        <f>'DATA（5～8ST）'!B25*'DATA（5～8ST）'!C25</f>
        <v>313.32600000000002</v>
      </c>
      <c r="N25">
        <f>'DATA（5～8ST）'!F25*'DATA（5～8ST）'!G25</f>
        <v>314.49599999999998</v>
      </c>
      <c r="O25">
        <f>'DATA（5～8ST）'!J25*'DATA（5～8ST）'!K25</f>
        <v>313.79400000000004</v>
      </c>
      <c r="P25">
        <f>'DATA（5～8ST）'!N25*'DATA（5～8ST）'!O25</f>
        <v>317.226</v>
      </c>
    </row>
    <row r="26" spans="1:16">
      <c r="A26" s="4">
        <f>'DATA（5～8ST）'!B26+'DATA（5～8ST）'!$B$106*(1000/$B$1-1)+情報登録!$B$40*(25-$B$2)</f>
        <v>1.429352877307275</v>
      </c>
      <c r="B26" s="4">
        <f>'DATA（5～8ST）'!C26+情報登録!$B$41*(25-$B$2)-情報登録!$B$42*('STC計算（5～8ST）'!A26-'DATA（5～8ST）'!B26)-情報登録!$B$43*'STC計算（5～8ST）'!A26*(25-'STC計算（5～8ST）'!$B$2)</f>
        <v>403.21604370792613</v>
      </c>
      <c r="C26" s="4">
        <f t="shared" si="0"/>
        <v>576.33801225038019</v>
      </c>
      <c r="D26" s="12">
        <f>'DATA（5～8ST）'!F26+'DATA（5～8ST）'!$F$106*(1000/$E$1-1)+情報登録!$B$40*(25-$E$2)</f>
        <v>1.4302106406080348</v>
      </c>
      <c r="E26" s="12">
        <f>'DATA（5～8ST）'!G26+情報登録!$B$41*(25-$E$2)-情報登録!$B$42*('STC計算（5～8ST）'!D26-'DATA（5～8ST）'!F26)-情報登録!$B$43*'STC計算（5～8ST）'!D26*(25-'STC計算（5～8ST）'!$E$2)</f>
        <v>404.71562125950055</v>
      </c>
      <c r="F26" s="12">
        <f t="shared" si="1"/>
        <v>578.82858794562912</v>
      </c>
      <c r="G26" s="5">
        <f>'DATA（5～8ST）'!J26+'DATA（5～8ST）'!$J$106*(1000/$H$1-1)+情報登録!$B$40*(25-$H$2)</f>
        <v>1.4436416938110752</v>
      </c>
      <c r="H26" s="5">
        <f>'DATA（5～8ST）'!K26+情報登録!$B$41*(25-$H$2)-情報登録!$B$42*('STC計算（5～8ST）'!G26-'DATA（5～8ST）'!J26)-情報登録!$B$43*'STC計算（5～8ST）'!G26*(25-'STC計算（5～8ST）'!$H$2)</f>
        <v>403.81400646579806</v>
      </c>
      <c r="I26" s="5">
        <f t="shared" si="3"/>
        <v>582.96273627892117</v>
      </c>
      <c r="J26" s="15">
        <f>'DATA（5～8ST）'!N26+'DATA（5～8ST）'!$N$106*(1000/$K$1-1)+情報登録!$B$40*(25-$K$2)</f>
        <v>1.4402106406080351</v>
      </c>
      <c r="K26" s="15">
        <f>'DATA（5～8ST）'!O26+情報登録!$B$41*(25-$K$2)-情報登録!$B$42*('STC計算（5～8ST）'!J26-'DATA（5～8ST）'!N26)-情報登録!$B$43*'STC計算（5～8ST）'!J26*(25-'STC計算（5～8ST）'!$K$2)</f>
        <v>408.21569625950053</v>
      </c>
      <c r="L26" s="15">
        <f t="shared" si="2"/>
        <v>587.91658941615037</v>
      </c>
      <c r="M26">
        <f>'DATA（5～8ST）'!B26*'DATA（5～8ST）'!C26</f>
        <v>336.92400000000004</v>
      </c>
      <c r="N26">
        <f>'DATA（5～8ST）'!F26*'DATA（5～8ST）'!G26</f>
        <v>338.18400000000003</v>
      </c>
      <c r="O26">
        <f>'DATA（5～8ST）'!J26*'DATA（5～8ST）'!K26</f>
        <v>341.44499999999999</v>
      </c>
      <c r="P26">
        <f>'DATA（5～8ST）'!N26*'DATA（5～8ST）'!O26</f>
        <v>345.185</v>
      </c>
    </row>
    <row r="27" spans="1:16">
      <c r="A27" s="4">
        <f>'DATA（5～8ST）'!B27+'DATA（5～8ST）'!$B$106*(1000/$B$1-1)+情報登録!$B$40*(25-$B$2)</f>
        <v>1.4993528773072748</v>
      </c>
      <c r="B27" s="4">
        <f>'DATA（5～8ST）'!C27+情報登録!$B$41*(25-$B$2)-情報登録!$B$42*('STC計算（5～8ST）'!A27-'DATA（5～8ST）'!B27)-情報登録!$B$43*'STC計算（5～8ST）'!A27*(25-'STC計算（5～8ST）'!$B$2)</f>
        <v>402.91656870792616</v>
      </c>
      <c r="C27" s="4">
        <f t="shared" si="0"/>
        <v>604.11411660700344</v>
      </c>
      <c r="D27" s="12">
        <f>'DATA（5～8ST）'!F27+'DATA（5～8ST）'!$F$106*(1000/$E$1-1)+情報登録!$B$40*(25-$E$2)</f>
        <v>1.5002106406080351</v>
      </c>
      <c r="E27" s="12">
        <f>'DATA（5～8ST）'!G27+情報登録!$B$41*(25-$E$2)-情報登録!$B$42*('STC計算（5～8ST）'!D27-'DATA（5～8ST）'!F27)-情報登録!$B$43*'STC計算（5～8ST）'!D27*(25-'STC計算（5～8ST）'!$E$2)</f>
        <v>404.11614625950051</v>
      </c>
      <c r="F27" s="12">
        <f t="shared" si="1"/>
        <v>606.2593426600157</v>
      </c>
      <c r="G27" s="5">
        <f>'DATA（5～8ST）'!J27+'DATA（5～8ST）'!$J$106*(1000/$H$1-1)+情報登録!$B$40*(25-$H$2)</f>
        <v>1.5036416938110753</v>
      </c>
      <c r="H27" s="5">
        <f>'DATA（5～8ST）'!K27+情報登録!$B$41*(25-$H$2)-情報登録!$B$42*('STC計算（5～8ST）'!G27-'DATA（5～8ST）'!J27)-情報登録!$B$43*'STC計算（5～8ST）'!G27*(25-'STC計算（5～8ST）'!$H$2)</f>
        <v>403.21445646579804</v>
      </c>
      <c r="I27" s="5">
        <f t="shared" si="3"/>
        <v>606.29006828934462</v>
      </c>
      <c r="J27" s="15">
        <f>'DATA（5～8ST）'!N27+'DATA（5～8ST）'!$N$106*(1000/$K$1-1)+情報登録!$B$40*(25-$K$2)</f>
        <v>1.5102106406080349</v>
      </c>
      <c r="K27" s="15">
        <f>'DATA（5～8ST）'!O27+情報登録!$B$41*(25-$K$2)-情報登録!$B$42*('STC計算（5～8ST）'!J27-'DATA（5～8ST）'!N27)-情報登録!$B$43*'STC計算（5～8ST）'!J27*(25-'STC計算（5～8ST）'!$K$2)</f>
        <v>407.91622125950056</v>
      </c>
      <c r="L27" s="15">
        <f t="shared" si="2"/>
        <v>616.0394178227192</v>
      </c>
      <c r="M27">
        <f>'DATA（5～8ST）'!B27*'DATA（5～8ST）'!C27</f>
        <v>364.72800000000001</v>
      </c>
      <c r="N27">
        <f>'DATA（5～8ST）'!F27*'DATA（5～8ST）'!G27</f>
        <v>365.82</v>
      </c>
      <c r="O27">
        <f>'DATA（5～8ST）'!J27*'DATA（5～8ST）'!K27</f>
        <v>365.00100000000003</v>
      </c>
      <c r="P27">
        <f>'DATA（5～8ST）'!N27*'DATA（5～8ST）'!O27</f>
        <v>373.33600000000001</v>
      </c>
    </row>
    <row r="28" spans="1:16">
      <c r="A28" s="4">
        <f>'DATA（5～8ST）'!B28+'DATA（5～8ST）'!$B$106*(1000/$B$1-1)+情報登録!$B$40*(25-$B$2)</f>
        <v>1.5693528773072749</v>
      </c>
      <c r="B28" s="4">
        <f>'DATA（5～8ST）'!C28+情報登録!$B$41*(25-$B$2)-情報登録!$B$42*('STC計算（5～8ST）'!A28-'DATA（5～8ST）'!B28)-情報登録!$B$43*'STC計算（5～8ST）'!A28*(25-'STC計算（5～8ST）'!$B$2)</f>
        <v>402.31709370792612</v>
      </c>
      <c r="C28" s="4">
        <f t="shared" si="0"/>
        <v>631.37748860043439</v>
      </c>
      <c r="D28" s="12">
        <f>'DATA（5～8ST）'!F28+'DATA（5～8ST）'!$F$106*(1000/$E$1-1)+情報登録!$B$40*(25-$E$2)</f>
        <v>1.5702106406080349</v>
      </c>
      <c r="E28" s="12">
        <f>'DATA（5～8ST）'!G28+情報登録!$B$41*(25-$E$2)-情報登録!$B$42*('STC計算（5～8ST）'!D28-'DATA（5～8ST）'!F28)-情報登録!$B$43*'STC計算（5～8ST）'!D28*(25-'STC計算（5～8ST）'!$E$2)</f>
        <v>403.51667125950053</v>
      </c>
      <c r="F28" s="12">
        <f t="shared" si="1"/>
        <v>633.60617087440221</v>
      </c>
      <c r="G28" s="5">
        <f>'DATA（5～8ST）'!J28+'DATA（5～8ST）'!$J$106*(1000/$H$1-1)+情報登録!$B$40*(25-$H$2)</f>
        <v>1.5736416938110751</v>
      </c>
      <c r="H28" s="5">
        <f>'DATA（5～8ST）'!K28+情報登録!$B$41*(25-$H$2)-情報登録!$B$42*('STC計算（5～8ST）'!G28-'DATA（5～8ST）'!J28)-情報登録!$B$43*'STC計算（5～8ST）'!G28*(25-'STC計算（5～8ST）'!$H$2)</f>
        <v>402.61498146579805</v>
      </c>
      <c r="I28" s="5">
        <f t="shared" si="3"/>
        <v>633.57172138755311</v>
      </c>
      <c r="J28" s="15">
        <f>'DATA（5～8ST）'!N28+'DATA（5～8ST）'!$N$106*(1000/$K$1-1)+情報登録!$B$40*(25-$K$2)</f>
        <v>1.580210640608035</v>
      </c>
      <c r="K28" s="15">
        <f>'DATA（5～8ST）'!O28+情報登録!$B$41*(25-$K$2)-情報登録!$B$42*('STC計算（5～8ST）'!J28-'DATA（5～8ST）'!N28)-情報登録!$B$43*'STC計算（5～8ST）'!J28*(25-'STC計算（5～8ST）'!$K$2)</f>
        <v>407.11674625950053</v>
      </c>
      <c r="L28" s="15">
        <f t="shared" si="2"/>
        <v>643.33021440898415</v>
      </c>
      <c r="M28">
        <f>'DATA（5～8ST）'!B28*'DATA（5～8ST）'!C28</f>
        <v>392.19599999999997</v>
      </c>
      <c r="N28">
        <f>'DATA（5～8ST）'!F28*'DATA（5～8ST）'!G28</f>
        <v>393.37199999999996</v>
      </c>
      <c r="O28">
        <f>'DATA（5～8ST）'!J28*'DATA（5～8ST）'!K28</f>
        <v>392.49</v>
      </c>
      <c r="P28">
        <f>'DATA（5～8ST）'!N28*'DATA（5～8ST）'!O28</f>
        <v>400.95</v>
      </c>
    </row>
    <row r="29" spans="1:16">
      <c r="A29" s="4">
        <f>'DATA（5～8ST）'!B29+'DATA（5～8ST）'!$B$106*(1000/$B$1-1)+情報登録!$B$40*(25-$B$2)</f>
        <v>1.639352877307275</v>
      </c>
      <c r="B29" s="4">
        <f>'DATA（5～8ST）'!C29+情報登録!$B$41*(25-$B$2)-情報登録!$B$42*('STC計算（5～8ST）'!A29-'DATA（5～8ST）'!B29)-情報登録!$B$43*'STC計算（5～8ST）'!A29*(25-'STC計算（5～8ST）'!$B$2)</f>
        <v>401.51761870792609</v>
      </c>
      <c r="C29" s="4">
        <f t="shared" si="0"/>
        <v>658.22906351840402</v>
      </c>
      <c r="D29" s="12">
        <f>'DATA（5～8ST）'!F29+'DATA（5～8ST）'!$F$106*(1000/$E$1-1)+情報登録!$B$40*(25-$E$2)</f>
        <v>1.650210640608035</v>
      </c>
      <c r="E29" s="12">
        <f>'DATA（5～8ST）'!G29+情報登録!$B$41*(25-$E$2)-情報登録!$B$42*('STC計算（5～8ST）'!D29-'DATA（5～8ST）'!F29)-情報登録!$B$43*'STC計算（5～8ST）'!D29*(25-'STC計算（5～8ST）'!$E$2)</f>
        <v>402.91727125950052</v>
      </c>
      <c r="F29" s="12">
        <f t="shared" si="1"/>
        <v>664.89836831718173</v>
      </c>
      <c r="G29" s="5">
        <f>'DATA（5～8ST）'!J29+'DATA（5～8ST）'!$J$106*(1000/$H$1-1)+情報登録!$B$40*(25-$H$2)</f>
        <v>1.6536416938110752</v>
      </c>
      <c r="H29" s="5">
        <f>'DATA（5～8ST）'!K29+情報登録!$B$41*(25-$H$2)-情報登録!$B$42*('STC計算（5～8ST）'!G29-'DATA（5～8ST）'!J29)-情報登録!$B$43*'STC計算（5～8ST）'!G29*(25-'STC計算（5～8ST）'!$H$2)</f>
        <v>402.01558146579799</v>
      </c>
      <c r="I29" s="5">
        <f t="shared" si="3"/>
        <v>664.78972707354649</v>
      </c>
      <c r="J29" s="15">
        <f>'DATA（5～8ST）'!N29+'DATA（5～8ST）'!$N$106*(1000/$K$1-1)+情報登録!$B$40*(25-$K$2)</f>
        <v>1.650210640608035</v>
      </c>
      <c r="K29" s="15">
        <f>'DATA（5～8ST）'!O29+情報登録!$B$41*(25-$K$2)-情報登録!$B$42*('STC計算（5～8ST）'!J29-'DATA（5～8ST）'!N29)-情報登録!$B$43*'STC計算（5～8ST）'!J29*(25-'STC計算（5～8ST）'!$K$2)</f>
        <v>406.51727125950049</v>
      </c>
      <c r="L29" s="15">
        <f t="shared" si="2"/>
        <v>670.83912662337059</v>
      </c>
      <c r="M29">
        <f>'DATA（5～8ST）'!B29*'DATA（5～8ST）'!C29</f>
        <v>419.37</v>
      </c>
      <c r="N29">
        <f>'DATA（5～8ST）'!F29*'DATA（5～8ST）'!G29</f>
        <v>424.84800000000001</v>
      </c>
      <c r="O29">
        <f>'DATA（5～8ST）'!J29*'DATA（5～8ST）'!K29</f>
        <v>423.89400000000001</v>
      </c>
      <c r="P29">
        <f>'DATA（5～8ST）'!N29*'DATA（5～8ST）'!O29</f>
        <v>428.66399999999999</v>
      </c>
    </row>
    <row r="30" spans="1:16">
      <c r="A30" s="4">
        <f>'DATA（5～8ST）'!B30+'DATA（5～8ST）'!$B$106*(1000/$B$1-1)+情報登録!$B$40*(25-$B$2)</f>
        <v>1.709352877307275</v>
      </c>
      <c r="B30" s="4">
        <f>'DATA（5～8ST）'!C30+情報登録!$B$41*(25-$B$2)-情報登録!$B$42*('STC計算（5～8ST）'!A30-'DATA（5～8ST）'!B30)-情報登録!$B$43*'STC計算（5～8ST）'!A30*(25-'STC計算（5～8ST）'!$B$2)</f>
        <v>401.21814370792617</v>
      </c>
      <c r="C30" s="4">
        <f t="shared" si="0"/>
        <v>685.82338837502732</v>
      </c>
      <c r="D30" s="12">
        <f>'DATA（5～8ST）'!F30+'DATA（5～8ST）'!$F$106*(1000/$E$1-1)+情報登録!$B$40*(25-$E$2)</f>
        <v>1.7202106406080349</v>
      </c>
      <c r="E30" s="12">
        <f>'DATA（5～8ST）'!G30+情報登録!$B$41*(25-$E$2)-情報登録!$B$42*('STC計算（5～8ST）'!D30-'DATA（5～8ST）'!F30)-情報登録!$B$43*'STC計算（5～8ST）'!D30*(25-'STC計算（5～8ST）'!$E$2)</f>
        <v>402.31779625950054</v>
      </c>
      <c r="F30" s="12">
        <f t="shared" si="1"/>
        <v>692.07135403156826</v>
      </c>
      <c r="G30" s="5">
        <f>'DATA（5～8ST）'!J30+'DATA（5～8ST）'!$J$106*(1000/$H$1-1)+情報登録!$B$40*(25-$H$2)</f>
        <v>1.723641693811075</v>
      </c>
      <c r="H30" s="5">
        <f>'DATA（5～8ST）'!K30+情報登録!$B$41*(25-$H$2)-情報登録!$B$42*('STC計算（5～8ST）'!G30-'DATA（5～8ST）'!J30)-情報登録!$B$43*'STC計算（5～8ST）'!G30*(25-'STC計算（5～8ST）'!$H$2)</f>
        <v>401.51610646579803</v>
      </c>
      <c r="I30" s="5">
        <f t="shared" si="3"/>
        <v>692.06990184113602</v>
      </c>
      <c r="J30" s="15">
        <f>'DATA（5～8ST）'!N30+'DATA（5～8ST）'!$N$106*(1000/$K$1-1)+情報登録!$B$40*(25-$K$2)</f>
        <v>1.7302106406080349</v>
      </c>
      <c r="K30" s="15">
        <f>'DATA（5～8ST）'!O30+情報登録!$B$41*(25-$K$2)-情報登録!$B$42*('STC計算（5～8ST）'!J30-'DATA（5～8ST）'!N30)-情報登録!$B$43*'STC計算（5～8ST）'!J30*(25-'STC計算（5～8ST）'!$K$2)</f>
        <v>405.91787125950054</v>
      </c>
      <c r="L30" s="15">
        <f t="shared" si="2"/>
        <v>702.32342006615022</v>
      </c>
      <c r="M30">
        <f>'DATA（5～8ST）'!B30*'DATA（5～8ST）'!C30</f>
        <v>446.99200000000008</v>
      </c>
      <c r="N30">
        <f>'DATA（5～8ST）'!F30*'DATA（5～8ST）'!G30</f>
        <v>452.22599999999994</v>
      </c>
      <c r="O30">
        <f>'DATA（5～8ST）'!J30*'DATA（5～8ST）'!K30</f>
        <v>451.32199999999995</v>
      </c>
      <c r="P30">
        <f>'DATA（5～8ST）'!N30*'DATA（5～8ST）'!O30</f>
        <v>460.33199999999999</v>
      </c>
    </row>
    <row r="31" spans="1:16">
      <c r="A31" s="4">
        <f>'DATA（5～8ST）'!B31+'DATA（5～8ST）'!$B$106*(1000/$B$1-1)+情報登録!$B$40*(25-$B$2)</f>
        <v>1.7893528773072749</v>
      </c>
      <c r="B31" s="4">
        <f>'DATA（5～8ST）'!C31+情報登録!$B$41*(25-$B$2)-情報登録!$B$42*('STC計算（5～8ST）'!A31-'DATA（5～8ST）'!B31)-情報登録!$B$43*'STC計算（5～8ST）'!A31*(25-'STC計算（5～8ST）'!$B$2)</f>
        <v>400.3187437079261</v>
      </c>
      <c r="C31" s="4">
        <f t="shared" si="0"/>
        <v>716.31149589381107</v>
      </c>
      <c r="D31" s="12">
        <f>'DATA（5～8ST）'!F31+'DATA（5～8ST）'!$F$106*(1000/$E$1-1)+情報登録!$B$40*(25-$E$2)</f>
        <v>1.8002106406080349</v>
      </c>
      <c r="E31" s="12">
        <f>'DATA（5～8ST）'!G31+情報登録!$B$41*(25-$E$2)-情報登録!$B$42*('STC計算（5～8ST）'!D31-'DATA（5～8ST）'!F31)-情報登録!$B$43*'STC計算（5～8ST）'!D31*(25-'STC計算（5～8ST）'!$E$2)</f>
        <v>401.51839625950049</v>
      </c>
      <c r="F31" s="12">
        <f t="shared" si="1"/>
        <v>722.81768934622619</v>
      </c>
      <c r="G31" s="5">
        <f>'DATA（5～8ST）'!J31+'DATA（5～8ST）'!$J$106*(1000/$H$1-1)+情報登録!$B$40*(25-$H$2)</f>
        <v>1.8036416938110751</v>
      </c>
      <c r="H31" s="5">
        <f>'DATA（5～8ST）'!K31+情報登録!$B$41*(25-$H$2)-情報登録!$B$42*('STC計算（5～8ST）'!G31-'DATA（5～8ST）'!J31)-情報登録!$B$43*'STC計算（5～8ST）'!G31*(25-'STC計算（5～8ST）'!$H$2)</f>
        <v>400.61670646579802</v>
      </c>
      <c r="I31" s="5">
        <f t="shared" si="3"/>
        <v>722.56899501898624</v>
      </c>
      <c r="J31" s="15">
        <f>'DATA（5～8ST）'!N31+'DATA（5～8ST）'!$N$106*(1000/$K$1-1)+情報登録!$B$40*(25-$K$2)</f>
        <v>1.8002106406080349</v>
      </c>
      <c r="K31" s="15">
        <f>'DATA（5～8ST）'!O31+情報登録!$B$41*(25-$K$2)-情報登録!$B$42*('STC計算（5～8ST）'!J31-'DATA（5～8ST）'!N31)-情報登録!$B$43*'STC計算（5～8ST）'!J31*(25-'STC計算（5～8ST）'!$K$2)</f>
        <v>405.01839625950049</v>
      </c>
      <c r="L31" s="15">
        <f t="shared" si="2"/>
        <v>729.11842658835428</v>
      </c>
      <c r="M31">
        <f>'DATA（5～8ST）'!B31*'DATA（5～8ST）'!C31</f>
        <v>477.84</v>
      </c>
      <c r="N31">
        <f>'DATA（5～8ST）'!F31*'DATA（5～8ST）'!G31</f>
        <v>483.27399999999994</v>
      </c>
      <c r="O31">
        <f>'DATA（5～8ST）'!J31*'DATA（5～8ST）'!K31</f>
        <v>482.185</v>
      </c>
      <c r="P31">
        <f>'DATA（5～8ST）'!N31*'DATA（5～8ST）'!O31</f>
        <v>487.50899999999996</v>
      </c>
    </row>
    <row r="32" spans="1:16">
      <c r="A32" s="4">
        <f>'DATA（5～8ST）'!B32+'DATA（5～8ST）'!$B$106*(1000/$B$1-1)+情報登録!$B$40*(25-$B$2)</f>
        <v>1.869352877307275</v>
      </c>
      <c r="B32" s="4">
        <f>'DATA（5～8ST）'!C32+情報登録!$B$41*(25-$B$2)-情報登録!$B$42*('STC計算（5～8ST）'!A32-'DATA（5～8ST）'!B32)-情報登録!$B$43*'STC計算（5～8ST）'!A32*(25-'STC計算（5～8ST）'!$B$2)</f>
        <v>399.71934370792616</v>
      </c>
      <c r="C32" s="4">
        <f t="shared" si="0"/>
        <v>747.21650527578731</v>
      </c>
      <c r="D32" s="12">
        <f>'DATA（5～8ST）'!F32+'DATA（5～8ST）'!$F$106*(1000/$E$1-1)+情報登録!$B$40*(25-$E$2)</f>
        <v>1.880210640608035</v>
      </c>
      <c r="E32" s="12">
        <f>'DATA（5～8ST）'!G32+情報登録!$B$41*(25-$E$2)-情報登録!$B$42*('STC計算（5～8ST）'!D32-'DATA（5～8ST）'!F32)-情報登録!$B$43*'STC計算（5～8ST）'!D32*(25-'STC計算（5～8ST）'!$E$2)</f>
        <v>401.21899625950056</v>
      </c>
      <c r="F32" s="12">
        <f t="shared" si="1"/>
        <v>754.37622598118833</v>
      </c>
      <c r="G32" s="5">
        <f>'DATA（5～8ST）'!J32+'DATA（5～8ST）'!$J$106*(1000/$H$1-1)+情報登録!$B$40*(25-$H$2)</f>
        <v>1.8836416938110752</v>
      </c>
      <c r="H32" s="5">
        <f>'DATA（5～8ST）'!K32+情報登録!$B$41*(25-$H$2)-情報登録!$B$42*('STC計算（5～8ST）'!G32-'DATA（5～8ST）'!J32)-情報登録!$B$43*'STC計算（5～8ST）'!G32*(25-'STC計算（5～8ST）'!$H$2)</f>
        <v>400.01730646579801</v>
      </c>
      <c r="I32" s="5">
        <f t="shared" si="3"/>
        <v>753.48927670497972</v>
      </c>
      <c r="J32" s="15">
        <f>'DATA（5～8ST）'!N32+'DATA（5～8ST）'!$N$106*(1000/$K$1-1)+情報登録!$B$40*(25-$K$2)</f>
        <v>1.880210640608035</v>
      </c>
      <c r="K32" s="15">
        <f>'DATA（5～8ST）'!O32+情報登録!$B$41*(25-$K$2)-情報登録!$B$42*('STC計算（5～8ST）'!J32-'DATA（5～8ST）'!N32)-情報登録!$B$43*'STC計算（5～8ST）'!J32*(25-'STC計算（5～8ST）'!$K$2)</f>
        <v>404.71899625950056</v>
      </c>
      <c r="L32" s="15">
        <f t="shared" si="2"/>
        <v>760.95696322331651</v>
      </c>
      <c r="M32">
        <f>'DATA（5～8ST）'!B32*'DATA（5～8ST）'!C32</f>
        <v>508.92800000000005</v>
      </c>
      <c r="N32">
        <f>'DATA（5～8ST）'!F32*'DATA（5～8ST）'!G32</f>
        <v>514.83900000000006</v>
      </c>
      <c r="O32">
        <f>'DATA（5～8ST）'!J32*'DATA（5～8ST）'!K32</f>
        <v>513.29099999999994</v>
      </c>
      <c r="P32">
        <f>'DATA（5～8ST）'!N32*'DATA（5～8ST）'!O32</f>
        <v>519.35400000000004</v>
      </c>
    </row>
    <row r="33" spans="1:16">
      <c r="A33" s="4">
        <f>'DATA（5～8ST）'!B33+'DATA（5～8ST）'!$B$106*(1000/$B$1-1)+情報登録!$B$40*(25-$B$2)</f>
        <v>1.949352877307275</v>
      </c>
      <c r="B33" s="4">
        <f>'DATA（5～8ST）'!C33+情報登録!$B$41*(25-$B$2)-情報登録!$B$42*('STC計算（5～8ST）'!A33-'DATA（5～8ST）'!B33)-情報登録!$B$43*'STC計算（5～8ST）'!A33*(25-'STC計算（5～8ST）'!$B$2)</f>
        <v>399.11994370792615</v>
      </c>
      <c r="C33" s="4">
        <f t="shared" si="0"/>
        <v>778.02561065776354</v>
      </c>
      <c r="D33" s="12">
        <f>'DATA（5～8ST）'!F33+'DATA（5～8ST）'!$F$106*(1000/$E$1-1)+情報登録!$B$40*(25-$E$2)</f>
        <v>2.0202106406080347</v>
      </c>
      <c r="E33" s="12">
        <f>'DATA（5～8ST）'!G33+情報登録!$B$41*(25-$E$2)-情報登録!$B$42*('STC計算（5～8ST）'!D33-'DATA（5～8ST）'!F33)-情報登録!$B$43*'STC計算（5～8ST）'!D33*(25-'STC計算（5～8ST）'!$E$2)</f>
        <v>400.42004625950057</v>
      </c>
      <c r="F33" s="12">
        <f t="shared" si="1"/>
        <v>808.93283816620453</v>
      </c>
      <c r="G33" s="5">
        <f>'DATA（5～8ST）'!J33+'DATA（5～8ST）'!$J$106*(1000/$H$1-1)+情報登録!$B$40*(25-$H$2)</f>
        <v>1.9636416938110752</v>
      </c>
      <c r="H33" s="5">
        <f>'DATA（5～8ST）'!K33+情報登録!$B$41*(25-$H$2)-情報登録!$B$42*('STC計算（5～8ST）'!G33-'DATA（5～8ST）'!J33)-情報登録!$B$43*'STC計算（5～8ST）'!G33*(25-'STC計算（5～8ST）'!$H$2)</f>
        <v>399.41790646579807</v>
      </c>
      <c r="I33" s="5">
        <f t="shared" si="3"/>
        <v>784.31365439097328</v>
      </c>
      <c r="J33" s="15">
        <f>'DATA（5～8ST）'!N33+'DATA（5～8ST）'!$N$106*(1000/$K$1-1)+情報登録!$B$40*(25-$K$2)</f>
        <v>1.9602106406080351</v>
      </c>
      <c r="K33" s="15">
        <f>'DATA（5～8ST）'!O33+情報登録!$B$41*(25-$K$2)-情報登録!$B$42*('STC計算（5～8ST）'!J33-'DATA（5～8ST）'!N33)-情報登録!$B$43*'STC計算（5～8ST）'!J33*(25-'STC計算（5～8ST）'!$K$2)</f>
        <v>403.81959625950054</v>
      </c>
      <c r="L33" s="15">
        <f t="shared" si="2"/>
        <v>791.57146947391368</v>
      </c>
      <c r="M33">
        <f>'DATA（5～8ST）'!B33*'DATA（5～8ST）'!C33</f>
        <v>539.92000000000007</v>
      </c>
      <c r="N33">
        <f>'DATA（5～8ST）'!F33*'DATA（5～8ST）'!G33</f>
        <v>569.56899999999996</v>
      </c>
      <c r="O33">
        <f>'DATA（5～8ST）'!J33*'DATA（5～8ST）'!K33</f>
        <v>544.30100000000004</v>
      </c>
      <c r="P33">
        <f>'DATA（5～8ST）'!N33*'DATA（5～8ST）'!O33</f>
        <v>550.32900000000006</v>
      </c>
    </row>
    <row r="34" spans="1:16">
      <c r="A34" s="4">
        <f>'DATA（5～8ST）'!B34+'DATA（5～8ST）'!$B$106*(1000/$B$1-1)+情報登録!$B$40*(25-$B$2)</f>
        <v>2.0293528773072751</v>
      </c>
      <c r="B34" s="4">
        <f>'DATA（5～8ST）'!C34+情報登録!$B$41*(25-$B$2)-情報登録!$B$42*('STC計算（5～8ST）'!A34-'DATA（5～8ST）'!B34)-情報登録!$B$43*'STC計算（5～8ST）'!A34*(25-'STC計算（5～8ST）'!$B$2)</f>
        <v>398.52054370792609</v>
      </c>
      <c r="C34" s="4">
        <f t="shared" si="0"/>
        <v>808.73881203973951</v>
      </c>
      <c r="D34" s="12">
        <f>'DATA（5～8ST）'!F34+'DATA（5～8ST）'!$F$106*(1000/$E$1-1)+情報登録!$B$40*(25-$E$2)</f>
        <v>2.0402106406080351</v>
      </c>
      <c r="E34" s="12">
        <f>'DATA（5～8ST）'!G34+情報登録!$B$41*(25-$E$2)-情報登録!$B$42*('STC計算（5～8ST）'!D34-'DATA（5～8ST）'!F34)-情報登録!$B$43*'STC計算（5～8ST）'!D34*(25-'STC計算（5～8ST）'!$E$2)</f>
        <v>399.72019625950054</v>
      </c>
      <c r="F34" s="12">
        <f t="shared" si="1"/>
        <v>815.51339767456511</v>
      </c>
      <c r="G34" s="5">
        <f>'DATA（5～8ST）'!J34+'DATA（5～8ST）'!$J$106*(1000/$H$1-1)+情報登録!$B$40*(25-$H$2)</f>
        <v>2.0436416938110753</v>
      </c>
      <c r="H34" s="5">
        <f>'DATA（5～8ST）'!K34+情報登録!$B$41*(25-$H$2)-情報登録!$B$42*('STC計算（5～8ST）'!G34-'DATA（5～8ST）'!J34)-情報登録!$B$43*'STC計算（5～8ST）'!G34*(25-'STC計算（5～8ST）'!$H$2)</f>
        <v>398.81850646579801</v>
      </c>
      <c r="I34" s="5">
        <f t="shared" si="3"/>
        <v>815.04212807696672</v>
      </c>
      <c r="J34" s="15">
        <f>'DATA（5～8ST）'!N34+'DATA（5～8ST）'!$N$106*(1000/$K$1-1)+情報登録!$B$40*(25-$K$2)</f>
        <v>2.0502106406080349</v>
      </c>
      <c r="K34" s="15">
        <f>'DATA（5～8ST）'!O34+情報登録!$B$41*(25-$K$2)-情報登録!$B$42*('STC計算（5～8ST）'!J34-'DATA（5～8ST）'!N34)-情報登録!$B$43*'STC計算（5～8ST）'!J34*(25-'STC計算（5～8ST）'!$K$2)</f>
        <v>403.22027125950058</v>
      </c>
      <c r="L34" s="15">
        <f t="shared" si="2"/>
        <v>826.68649064508634</v>
      </c>
      <c r="M34">
        <f>'DATA（5～8ST）'!B34*'DATA（5～8ST）'!C34</f>
        <v>570.81599999999992</v>
      </c>
      <c r="N34">
        <f>'DATA（5～8ST）'!F34*'DATA（5～8ST）'!G34</f>
        <v>576.52</v>
      </c>
      <c r="O34">
        <f>'DATA（5～8ST）'!J34*'DATA（5～8ST）'!K34</f>
        <v>575.21499999999992</v>
      </c>
      <c r="P34">
        <f>'DATA（5～8ST）'!N34*'DATA（5～8ST）'!O34</f>
        <v>585.60599999999999</v>
      </c>
    </row>
    <row r="35" spans="1:16">
      <c r="A35" s="4">
        <f>'DATA（5～8ST）'!B35+'DATA（5～8ST）'!$B$106*(1000/$B$1-1)+情報登録!$B$40*(25-$B$2)</f>
        <v>2.119352877307275</v>
      </c>
      <c r="B35" s="4">
        <f>'DATA（5～8ST）'!C35+情報登録!$B$41*(25-$B$2)-情報登録!$B$42*('STC計算（5～8ST）'!A35-'DATA（5～8ST）'!B35)-情報登録!$B$43*'STC計算（5～8ST）'!A35*(25-'STC計算（5～8ST）'!$B$2)</f>
        <v>397.62121870792612</v>
      </c>
      <c r="C35" s="4">
        <f t="shared" si="0"/>
        <v>842.6996739470685</v>
      </c>
      <c r="D35" s="12">
        <f>'DATA（5～8ST）'!F35+'DATA（5～8ST）'!$F$106*(1000/$E$1-1)+情報登録!$B$40*(25-$E$2)</f>
        <v>2.130210640608035</v>
      </c>
      <c r="E35" s="12">
        <f>'DATA（5～8ST）'!G35+情報登録!$B$41*(25-$E$2)-情報登録!$B$42*('STC計算（5～8ST）'!D35-'DATA（5～8ST）'!F35)-情報登録!$B$43*'STC計算（5～8ST）'!D35*(25-'STC計算（5～8ST）'!$E$2)</f>
        <v>399.12087125950052</v>
      </c>
      <c r="F35" s="12">
        <f t="shared" si="1"/>
        <v>850.21152684573769</v>
      </c>
      <c r="G35" s="5">
        <f>'DATA（5～8ST）'!J35+'DATA（5～8ST）'!$J$106*(1000/$H$1-1)+情報登録!$B$40*(25-$H$2)</f>
        <v>2.1336416938110752</v>
      </c>
      <c r="H35" s="5">
        <f>'DATA（5～8ST）'!K35+情報登録!$B$41*(25-$H$2)-情報登録!$B$42*('STC計算（5～8ST）'!G35-'DATA（5～8ST）'!J35)-情報登録!$B$43*'STC計算（5～8ST）'!G35*(25-'STC計算（5～8ST）'!$H$2)</f>
        <v>398.21918146579804</v>
      </c>
      <c r="I35" s="5">
        <f t="shared" si="3"/>
        <v>849.65704885074524</v>
      </c>
      <c r="J35" s="15">
        <f>'DATA（5～8ST）'!N35+'DATA（5～8ST）'!$N$106*(1000/$K$1-1)+情報登録!$B$40*(25-$K$2)</f>
        <v>2.1402106406080348</v>
      </c>
      <c r="K35" s="15">
        <f>'DATA（5～8ST）'!O35+情報登録!$B$41*(25-$K$2)-情報登録!$B$42*('STC計算（5～8ST）'!J35-'DATA（5～8ST）'!N35)-情報登録!$B$43*'STC計算（5～8ST）'!J35*(25-'STC計算（5～8ST）'!$K$2)</f>
        <v>402.32094625950054</v>
      </c>
      <c r="L35" s="15">
        <f t="shared" si="2"/>
        <v>861.05157012407642</v>
      </c>
      <c r="M35">
        <f>'DATA（5～8ST）'!B35*'DATA（5～8ST）'!C35</f>
        <v>605.11500000000001</v>
      </c>
      <c r="N35">
        <f>'DATA（5～8ST）'!F35*'DATA（5～8ST）'!G35</f>
        <v>611.38</v>
      </c>
      <c r="O35">
        <f>'DATA（5～8ST）'!J35*'DATA（5～8ST）'!K35</f>
        <v>609.99400000000003</v>
      </c>
      <c r="P35">
        <f>'DATA（5～8ST）'!N35*'DATA（5～8ST）'!O35</f>
        <v>620.30999999999995</v>
      </c>
    </row>
    <row r="36" spans="1:16">
      <c r="A36" s="4">
        <f>'DATA（5～8ST）'!B36+'DATA（5～8ST）'!$B$106*(1000/$B$1-1)+情報登録!$B$40*(25-$B$2)</f>
        <v>2.199352877307275</v>
      </c>
      <c r="B36" s="4">
        <f>'DATA（5～8ST）'!C36+情報登録!$B$41*(25-$B$2)-情報登録!$B$42*('STC計算（5～8ST）'!A36-'DATA（5～8ST）'!B36)-情報登録!$B$43*'STC計算（5～8ST）'!A36*(25-'STC計算（5～8ST）'!$B$2)</f>
        <v>397.02181870792612</v>
      </c>
      <c r="C36" s="4">
        <f t="shared" si="0"/>
        <v>873.19107932904467</v>
      </c>
      <c r="D36" s="12">
        <f>'DATA（5～8ST）'!F36+'DATA（5～8ST）'!$F$106*(1000/$E$1-1)+情報登録!$B$40*(25-$E$2)</f>
        <v>2.2102106406080351</v>
      </c>
      <c r="E36" s="12">
        <f>'DATA（5～8ST）'!G36+情報登録!$B$41*(25-$E$2)-情報登録!$B$42*('STC計算（5～8ST）'!D36-'DATA（5～8ST）'!F36)-情報登録!$B$43*'STC計算（5～8ST）'!D36*(25-'STC計算（5～8ST）'!$E$2)</f>
        <v>398.22147125950056</v>
      </c>
      <c r="F36" s="12">
        <f t="shared" si="1"/>
        <v>880.1533330963349</v>
      </c>
      <c r="G36" s="5">
        <f>'DATA（5～8ST）'!J36+'DATA（5～8ST）'!$J$106*(1000/$H$1-1)+情報登録!$B$40*(25-$H$2)</f>
        <v>2.2136416938110752</v>
      </c>
      <c r="H36" s="5">
        <f>'DATA（5～8ST）'!K36+情報登録!$B$41*(25-$H$2)-情報登録!$B$42*('STC計算（5～8ST）'!G36-'DATA（5～8ST）'!J36)-情報登録!$B$43*'STC計算（5～8ST）'!G36*(25-'STC計算（5～8ST）'!$H$2)</f>
        <v>397.61978146579804</v>
      </c>
      <c r="I36" s="5">
        <f t="shared" si="3"/>
        <v>880.18772653673875</v>
      </c>
      <c r="J36" s="15">
        <f>'DATA（5～8ST）'!N36+'DATA（5～8ST）'!$N$106*(1000/$K$1-1)+情報登録!$B$40*(25-$K$2)</f>
        <v>2.2202106406080349</v>
      </c>
      <c r="K36" s="15">
        <f>'DATA（5～8ST）'!O36+情報登録!$B$41*(25-$K$2)-情報登録!$B$42*('STC計算（5～8ST）'!J36-'DATA（5～8ST）'!N36)-情報登録!$B$43*'STC計算（5～8ST）'!J36*(25-'STC計算（5～8ST）'!$K$2)</f>
        <v>401.72154625950054</v>
      </c>
      <c r="L36" s="15">
        <f t="shared" si="2"/>
        <v>891.90645156685605</v>
      </c>
      <c r="M36">
        <f>'DATA（5～8ST）'!B36*'DATA（5～8ST）'!C36</f>
        <v>635.78899999999999</v>
      </c>
      <c r="N36">
        <f>'DATA（5～8ST）'!F36*'DATA（5～8ST）'!G36</f>
        <v>641.68200000000013</v>
      </c>
      <c r="O36">
        <f>'DATA（5～8ST）'!J36*'DATA（5～8ST）'!K36</f>
        <v>640.71</v>
      </c>
      <c r="P36">
        <f>'DATA（5～8ST）'!N36*'DATA（5～8ST）'!O36</f>
        <v>651.34799999999996</v>
      </c>
    </row>
    <row r="37" spans="1:16">
      <c r="A37" s="4">
        <f>'DATA（5～8ST）'!B37+'DATA（5～8ST）'!$B$106*(1000/$B$1-1)+情報登録!$B$40*(25-$B$2)</f>
        <v>2.2893528773072749</v>
      </c>
      <c r="B37" s="4">
        <f>'DATA（5～8ST）'!C37+情報登録!$B$41*(25-$B$2)-情報登録!$B$42*('STC計算（5～8ST）'!A37-'DATA（5～8ST）'!B37)-情報登録!$B$43*'STC計算（5～8ST）'!A37*(25-'STC計算（5～8ST）'!$B$2)</f>
        <v>396.12249370792614</v>
      </c>
      <c r="C37" s="4">
        <f t="shared" si="0"/>
        <v>906.86417073637358</v>
      </c>
      <c r="D37" s="12">
        <f>'DATA（5～8ST）'!F37+'DATA（5～8ST）'!$F$106*(1000/$E$1-1)+情報登録!$B$40*(25-$E$2)</f>
        <v>2.3002106406080349</v>
      </c>
      <c r="E37" s="12">
        <f>'DATA（5～8ST）'!G37+情報登録!$B$41*(25-$E$2)-情報登録!$B$42*('STC計算（5～8ST）'!D37-'DATA（5～8ST）'!F37)-情報登録!$B$43*'STC計算（5～8ST）'!D37*(25-'STC計算（5～8ST）'!$E$2)</f>
        <v>397.32214625950053</v>
      </c>
      <c r="F37" s="12">
        <f t="shared" si="1"/>
        <v>913.92462857532507</v>
      </c>
      <c r="G37" s="5">
        <f>'DATA（5～8ST）'!J37+'DATA（5～8ST）'!$J$106*(1000/$H$1-1)+情報登録!$B$40*(25-$H$2)</f>
        <v>2.3036416938110751</v>
      </c>
      <c r="H37" s="5">
        <f>'DATA（5～8ST）'!K37+情報登録!$B$41*(25-$H$2)-情報登録!$B$42*('STC計算（5～8ST）'!G37-'DATA（5～8ST）'!J37)-情報登録!$B$43*'STC計算（5～8ST）'!G37*(25-'STC計算（5～8ST）'!$H$2)</f>
        <v>396.72045646579807</v>
      </c>
      <c r="I37" s="5">
        <f t="shared" si="3"/>
        <v>913.90178430237393</v>
      </c>
      <c r="J37" s="15">
        <f>'DATA（5～8ST）'!N37+'DATA（5～8ST）'!$N$106*(1000/$K$1-1)+情報登録!$B$40*(25-$K$2)</f>
        <v>2.3002106406080349</v>
      </c>
      <c r="K37" s="15">
        <f>'DATA（5～8ST）'!O37+情報登録!$B$41*(25-$K$2)-情報登録!$B$42*('STC計算（5～8ST）'!J37-'DATA（5～8ST）'!N37)-情報登録!$B$43*'STC計算（5～8ST）'!J37*(25-'STC計算（5～8ST）'!$K$2)</f>
        <v>400.92214625950055</v>
      </c>
      <c r="L37" s="15">
        <f t="shared" si="2"/>
        <v>922.20538688151407</v>
      </c>
      <c r="M37">
        <f>'DATA（5～8ST）'!B37*'DATA（5～8ST）'!C37</f>
        <v>669.8</v>
      </c>
      <c r="N37">
        <f>'DATA（5～8ST）'!F37*'DATA（5～8ST）'!G37</f>
        <v>675.79199999999992</v>
      </c>
      <c r="O37">
        <f>'DATA（5～8ST）'!J37*'DATA（5～8ST）'!K37</f>
        <v>674.76600000000008</v>
      </c>
      <c r="P37">
        <f>'DATA（5～8ST）'!N37*'DATA（5～8ST）'!O37</f>
        <v>681.94799999999998</v>
      </c>
    </row>
    <row r="38" spans="1:16">
      <c r="A38" s="4">
        <f>'DATA（5～8ST）'!B38+'DATA（5～8ST）'!$B$106*(1000/$B$1-1)+情報登録!$B$40*(25-$B$2)</f>
        <v>2.3793528773072747</v>
      </c>
      <c r="B38" s="4">
        <f>'DATA（5～8ST）'!C38+情報登録!$B$41*(25-$B$2)-情報登録!$B$42*('STC計算（5～8ST）'!A38-'DATA（5～8ST）'!B38)-情報登録!$B$43*'STC計算（5～8ST）'!A38*(25-'STC計算（5～8ST）'!$B$2)</f>
        <v>395.32316870792613</v>
      </c>
      <c r="C38" s="4">
        <f t="shared" si="0"/>
        <v>940.61331893143324</v>
      </c>
      <c r="D38" s="12">
        <f>'DATA（5～8ST）'!F38+'DATA（5～8ST）'!$F$106*(1000/$E$1-1)+情報登録!$B$40*(25-$E$2)</f>
        <v>2.3902106406080348</v>
      </c>
      <c r="E38" s="12">
        <f>'DATA（5～8ST）'!G38+情報登録!$B$41*(25-$E$2)-情報登録!$B$42*('STC計算（5～8ST）'!D38-'DATA（5～8ST）'!F38)-情報登録!$B$43*'STC計算（5～8ST）'!D38*(25-'STC計算（5～8ST）'!$E$2)</f>
        <v>396.42282125950055</v>
      </c>
      <c r="F38" s="12">
        <f t="shared" si="1"/>
        <v>947.5340455543153</v>
      </c>
      <c r="G38" s="5">
        <f>'DATA（5～8ST）'!J38+'DATA（5～8ST）'!$J$106*(1000/$H$1-1)+情報登録!$B$40*(25-$H$2)</f>
        <v>2.3936416938110749</v>
      </c>
      <c r="H38" s="5">
        <f>'DATA（5～8ST）'!K38+情報登録!$B$41*(25-$H$2)-情報登録!$B$42*('STC計算（5～8ST）'!G38-'DATA（5～8ST）'!J38)-情報登録!$B$43*'STC計算（5～8ST）'!G38*(25-'STC計算（5～8ST）'!$H$2)</f>
        <v>395.82113146579803</v>
      </c>
      <c r="I38" s="5">
        <f t="shared" si="3"/>
        <v>947.45396356800893</v>
      </c>
      <c r="J38" s="15">
        <f>'DATA（5～8ST）'!N38+'DATA（5～8ST）'!$N$106*(1000/$K$1-1)+情報登録!$B$40*(25-$K$2)</f>
        <v>2.400210640608035</v>
      </c>
      <c r="K38" s="15">
        <f>'DATA（5～8ST）'!O38+情報登録!$B$41*(25-$K$2)-情報登録!$B$42*('STC計算（5～8ST）'!J38-'DATA（5～8ST）'!N38)-情報登録!$B$43*'STC計算（5～8ST）'!J38*(25-'STC計算（5～8ST）'!$K$2)</f>
        <v>400.0228962595005</v>
      </c>
      <c r="L38" s="15">
        <f t="shared" si="2"/>
        <v>960.13921208889724</v>
      </c>
      <c r="M38">
        <f>'DATA（5～8ST）'!B38*'DATA（5～8ST）'!C38</f>
        <v>703.82799999999997</v>
      </c>
      <c r="N38">
        <f>'DATA（5～8ST）'!F38*'DATA（5～8ST）'!G38</f>
        <v>709.74</v>
      </c>
      <c r="O38">
        <f>'DATA（5～8ST）'!J38*'DATA（5～8ST）'!K38</f>
        <v>708.66</v>
      </c>
      <c r="P38">
        <f>'DATA（5～8ST）'!N38*'DATA（5～8ST）'!O38</f>
        <v>720.19899999999996</v>
      </c>
    </row>
    <row r="39" spans="1:16">
      <c r="A39" s="4">
        <f>'DATA（5～8ST）'!B39+'DATA（5～8ST）'!$B$106*(1000/$B$1-1)+情報登録!$B$40*(25-$B$2)</f>
        <v>2.4693528773072746</v>
      </c>
      <c r="B39" s="4">
        <f>'DATA（5～8ST）'!C39+情報登録!$B$41*(25-$B$2)-情報登録!$B$42*('STC計算（5～8ST）'!A39-'DATA（5～8ST）'!B39)-情報登録!$B$43*'STC計算（5～8ST）'!A39*(25-'STC計算（5～8ST）'!$B$2)</f>
        <v>394.72384370792616</v>
      </c>
      <c r="C39" s="4">
        <f t="shared" si="0"/>
        <v>974.7124592019544</v>
      </c>
      <c r="D39" s="12">
        <f>'DATA（5～8ST）'!F39+'DATA（5～8ST）'!$F$106*(1000/$E$1-1)+情報登録!$B$40*(25-$E$2)</f>
        <v>2.4702106406080349</v>
      </c>
      <c r="E39" s="12">
        <f>'DATA（5～8ST）'!G39+情報登録!$B$41*(25-$E$2)-情報登録!$B$42*('STC計算（5～8ST）'!D39-'DATA（5～8ST）'!F39)-情報登録!$B$43*'STC計算（5～8ST）'!D39*(25-'STC計算（5～8ST）'!$E$2)</f>
        <v>395.82342125950055</v>
      </c>
      <c r="F39" s="12">
        <f t="shared" si="1"/>
        <v>977.76722699709489</v>
      </c>
      <c r="G39" s="5">
        <f>'DATA（5～8ST）'!J39+'DATA（5～8ST）'!$J$106*(1000/$H$1-1)+情報登録!$B$40*(25-$H$2)</f>
        <v>2.4836416938110748</v>
      </c>
      <c r="H39" s="5">
        <f>'DATA（5～8ST）'!K39+情報登録!$B$41*(25-$H$2)-情報登録!$B$42*('STC計算（5～8ST）'!G39-'DATA（5～8ST）'!J39)-情報登録!$B$43*'STC計算（5～8ST）'!G39*(25-'STC計算（5～8ST）'!$H$2)</f>
        <v>395.02180646579802</v>
      </c>
      <c r="I39" s="5">
        <f t="shared" si="3"/>
        <v>981.09262850302514</v>
      </c>
      <c r="J39" s="15">
        <f>'DATA（5～8ST）'!N39+'DATA（5～8ST）'!$N$106*(1000/$K$1-1)+情報登録!$B$40*(25-$K$2)</f>
        <v>2.4802106406080346</v>
      </c>
      <c r="K39" s="15">
        <f>'DATA（5～8ST）'!O39+情報登録!$B$41*(25-$K$2)-情報登録!$B$42*('STC計算（5～8ST）'!J39-'DATA（5～8ST）'!N39)-情報登録!$B$43*'STC計算（5～8ST）'!J39*(25-'STC計算（5～8ST）'!$K$2)</f>
        <v>399.42349625950055</v>
      </c>
      <c r="L39" s="15">
        <f t="shared" si="2"/>
        <v>990.65440553167684</v>
      </c>
      <c r="M39">
        <f>'DATA（5～8ST）'!B39*'DATA（5～8ST）'!C39</f>
        <v>738.08799999999997</v>
      </c>
      <c r="N39">
        <f>'DATA（5～8ST）'!F39*'DATA（5～8ST）'!G39</f>
        <v>740.15599999999995</v>
      </c>
      <c r="O39">
        <f>'DATA（5～8ST）'!J39*'DATA（5～8ST）'!K39</f>
        <v>742.5809999999999</v>
      </c>
      <c r="P39">
        <f>'DATA（5～8ST）'!N39*'DATA（5～8ST）'!O39</f>
        <v>750.89699999999993</v>
      </c>
    </row>
    <row r="40" spans="1:16">
      <c r="A40" s="4">
        <f>'DATA（5～8ST）'!B40+'DATA（5～8ST）'!$B$106*(1000/$B$1-1)+情報登録!$B$40*(25-$B$2)</f>
        <v>2.5693528773072751</v>
      </c>
      <c r="B40" s="4">
        <f>'DATA（5～8ST）'!C40+情報登録!$B$41*(25-$B$2)-情報登録!$B$42*('STC計算（5～8ST）'!A40-'DATA（5～8ST）'!B40)-情報登録!$B$43*'STC計算（5～8ST）'!A40*(25-'STC計算（5～8ST）'!$B$2)</f>
        <v>393.82459370792611</v>
      </c>
      <c r="C40" s="4">
        <f t="shared" si="0"/>
        <v>1011.8743529978285</v>
      </c>
      <c r="D40" s="12">
        <f>'DATA（5～8ST）'!F40+'DATA（5～8ST）'!$F$106*(1000/$E$1-1)+情報登録!$B$40*(25-$E$2)</f>
        <v>2.5702106406080349</v>
      </c>
      <c r="E40" s="12">
        <f>'DATA（5～8ST）'!G40+情報登録!$B$41*(25-$E$2)-情報登録!$B$42*('STC計算（5～8ST）'!D40-'DATA（5～8ST）'!F40)-情報登録!$B$43*'STC計算（5～8ST）'!D40*(25-'STC計算（5～8ST）'!$E$2)</f>
        <v>395.02417125950052</v>
      </c>
      <c r="F40" s="12">
        <f t="shared" si="1"/>
        <v>1015.2953282685389</v>
      </c>
      <c r="G40" s="5">
        <f>'DATA（5～8ST）'!J40+'DATA（5～8ST）'!$J$106*(1000/$H$1-1)+情報登録!$B$40*(25-$H$2)</f>
        <v>2.5836416938110753</v>
      </c>
      <c r="H40" s="5">
        <f>'DATA（5～8ST）'!K40+情報登録!$B$41*(25-$H$2)-情報登録!$B$42*('STC計算（5～8ST）'!G40-'DATA（5～8ST）'!J40)-情報登録!$B$43*'STC計算（5～8ST）'!G40*(25-'STC計算（5～8ST）'!$H$2)</f>
        <v>394.12255646579803</v>
      </c>
      <c r="I40" s="5">
        <f t="shared" si="3"/>
        <v>1018.2714693564456</v>
      </c>
      <c r="J40" s="15">
        <f>'DATA（5～8ST）'!N40+'DATA（5～8ST）'!$N$106*(1000/$K$1-1)+情報登録!$B$40*(25-$K$2)</f>
        <v>2.5802106406080352</v>
      </c>
      <c r="K40" s="15">
        <f>'DATA（5～8ST）'!O40+情報登録!$B$41*(25-$K$2)-情報登録!$B$42*('STC計算（5～8ST）'!J40-'DATA（5～8ST）'!N40)-情報登録!$B$43*'STC計算（5～8ST）'!J40*(25-'STC計算（5～8ST）'!$K$2)</f>
        <v>398.5242462595005</v>
      </c>
      <c r="L40" s="15">
        <f t="shared" si="2"/>
        <v>1028.2765007390601</v>
      </c>
      <c r="M40">
        <f>'DATA（5～8ST）'!B40*'DATA（5～8ST）'!C40</f>
        <v>775.56599999999992</v>
      </c>
      <c r="N40">
        <f>'DATA（5～8ST）'!F40*'DATA（5～8ST）'!G40</f>
        <v>777.94199999999989</v>
      </c>
      <c r="O40">
        <f>'DATA（5～8ST）'!J40*'DATA（5～8ST）'!K40</f>
        <v>780.08</v>
      </c>
      <c r="P40">
        <f>'DATA（5～8ST）'!N40*'DATA（5～8ST）'!O40</f>
        <v>788.8359999999999</v>
      </c>
    </row>
    <row r="41" spans="1:16">
      <c r="A41" s="4">
        <f>'DATA（5～8ST）'!B41+'DATA（5～8ST）'!$B$106*(1000/$B$1-1)+情報登録!$B$40*(25-$B$2)</f>
        <v>2.659352877307275</v>
      </c>
      <c r="B41" s="4">
        <f>'DATA（5～8ST）'!C41+情報登録!$B$41*(25-$B$2)-情報登録!$B$42*('STC計算（5～8ST）'!A41-'DATA（5～8ST）'!B41)-情報登録!$B$43*'STC計算（5～8ST）'!A41*(25-'STC計算（5～8ST）'!$B$2)</f>
        <v>392.92526870792614</v>
      </c>
      <c r="C41" s="4">
        <f t="shared" si="0"/>
        <v>1044.9269439051575</v>
      </c>
      <c r="D41" s="12">
        <f>'DATA（5～8ST）'!F41+'DATA（5～8ST）'!$F$106*(1000/$E$1-1)+情報登録!$B$40*(25-$E$2)</f>
        <v>2.670210640608035</v>
      </c>
      <c r="E41" s="12">
        <f>'DATA（5～8ST）'!G41+情報登録!$B$41*(25-$E$2)-情報登録!$B$42*('STC計算（5～8ST）'!D41-'DATA（5～8ST）'!F41)-情報登録!$B$43*'STC計算（5～8ST）'!D41*(25-'STC計算（5～8ST）'!$E$2)</f>
        <v>394.12492125950052</v>
      </c>
      <c r="F41" s="12">
        <f t="shared" si="1"/>
        <v>1052.3965584759223</v>
      </c>
      <c r="G41" s="5">
        <f>'DATA（5～8ST）'!J41+'DATA（5～8ST）'!$J$106*(1000/$H$1-1)+情報登録!$B$40*(25-$H$2)</f>
        <v>2.6736416938110752</v>
      </c>
      <c r="H41" s="5">
        <f>'DATA（5～8ST）'!K41+情報登録!$B$41*(25-$H$2)-情報登録!$B$42*('STC計算（5～8ST）'!G41-'DATA（5～8ST）'!J41)-情報登録!$B$43*'STC計算（5～8ST）'!G41*(25-'STC計算（5～8ST）'!$H$2)</f>
        <v>393.22323146579805</v>
      </c>
      <c r="I41" s="5">
        <f t="shared" si="3"/>
        <v>1051.3380266220809</v>
      </c>
      <c r="J41" s="15">
        <f>'DATA（5～8ST）'!N41+'DATA（5～8ST）'!$N$106*(1000/$K$1-1)+情報登録!$B$40*(25-$K$2)</f>
        <v>2.6802106406080348</v>
      </c>
      <c r="K41" s="15">
        <f>'DATA（5～8ST）'!O41+情報登録!$B$41*(25-$K$2)-情報登録!$B$42*('STC計算（5～8ST）'!J41-'DATA（5～8ST）'!N41)-情報登録!$B$43*'STC計算（5～8ST）'!J41*(25-'STC計算（5～8ST）'!$K$2)</f>
        <v>397.62499625950051</v>
      </c>
      <c r="L41" s="15">
        <f t="shared" si="2"/>
        <v>1065.7187459464433</v>
      </c>
      <c r="M41">
        <f>'DATA（5～8ST）'!B41*'DATA（5～8ST）'!C41</f>
        <v>808.95600000000002</v>
      </c>
      <c r="N41">
        <f>'DATA（5～8ST）'!F41*'DATA（5～8ST）'!G41</f>
        <v>815.36</v>
      </c>
      <c r="O41">
        <f>'DATA（5～8ST）'!J41*'DATA（5～8ST）'!K41</f>
        <v>813.48800000000006</v>
      </c>
      <c r="P41">
        <f>'DATA（5～8ST）'!N41*'DATA（5～8ST）'!O41</f>
        <v>826.59499999999991</v>
      </c>
    </row>
    <row r="42" spans="1:16">
      <c r="A42" s="4">
        <f>'DATA（5～8ST）'!B42+'DATA（5～8ST）'!$B$106*(1000/$B$1-1)+情報登録!$B$40*(25-$B$2)</f>
        <v>2.7493528773072748</v>
      </c>
      <c r="B42" s="4">
        <f>'DATA（5～8ST）'!C42+情報登録!$B$41*(25-$B$2)-情報登録!$B$42*('STC計算（5～8ST）'!A42-'DATA（5～8ST）'!B42)-情報登録!$B$43*'STC計算（5～8ST）'!A42*(25-'STC計算（5～8ST）'!$B$2)</f>
        <v>392.32594370792611</v>
      </c>
      <c r="C42" s="4">
        <f t="shared" si="0"/>
        <v>1078.6424621756787</v>
      </c>
      <c r="D42" s="12">
        <f>'DATA（5～8ST）'!F42+'DATA（5～8ST）'!$F$106*(1000/$E$1-1)+情報登録!$B$40*(25-$E$2)</f>
        <v>2.7602106406080349</v>
      </c>
      <c r="E42" s="12">
        <f>'DATA（5～8ST）'!G42+情報登録!$B$41*(25-$E$2)-情報登録!$B$42*('STC計算（5～8ST）'!D42-'DATA（5～8ST）'!F42)-情報登録!$B$43*'STC計算（5～8ST）'!D42*(25-'STC計算（5～8ST）'!$E$2)</f>
        <v>393.22559625950055</v>
      </c>
      <c r="F42" s="12">
        <f t="shared" si="1"/>
        <v>1085.3854749549125</v>
      </c>
      <c r="G42" s="5">
        <f>'DATA（5～8ST）'!J42+'DATA（5～8ST）'!$J$106*(1000/$H$1-1)+情報登録!$B$40*(25-$H$2)</f>
        <v>2.7636416938110751</v>
      </c>
      <c r="H42" s="5">
        <f>'DATA（5～8ST）'!K42+情報登録!$B$41*(25-$H$2)-情報登録!$B$42*('STC計算（5～8ST）'!G42-'DATA（5～8ST）'!J42)-情報登録!$B$43*'STC計算（5～8ST）'!G42*(25-'STC計算（5～8ST）'!$H$2)</f>
        <v>392.32390646579802</v>
      </c>
      <c r="I42" s="5">
        <f t="shared" si="3"/>
        <v>1084.2427053877159</v>
      </c>
      <c r="J42" s="15">
        <f>'DATA（5～8ST）'!N42+'DATA（5～8ST）'!$N$106*(1000/$K$1-1)+情報登録!$B$40*(25-$K$2)</f>
        <v>2.7602106406080349</v>
      </c>
      <c r="K42" s="15">
        <f>'DATA（5～8ST）'!O42+情報登録!$B$41*(25-$K$2)-情報登録!$B$42*('STC計算（5～8ST）'!J42-'DATA（5～8ST）'!N42)-情報登録!$B$43*'STC計算（5～8ST）'!J42*(25-'STC計算（5～8ST）'!$K$2)</f>
        <v>396.42559625950054</v>
      </c>
      <c r="L42" s="15">
        <f t="shared" si="2"/>
        <v>1094.2181490048581</v>
      </c>
      <c r="M42">
        <f>'DATA（5～8ST）'!B42*'DATA（5～8ST）'!C42</f>
        <v>842.83199999999999</v>
      </c>
      <c r="N42">
        <f>'DATA（5～8ST）'!F42*'DATA（5～8ST）'!G42</f>
        <v>848.68700000000001</v>
      </c>
      <c r="O42">
        <f>'DATA（5～8ST）'!J42*'DATA（5～8ST）'!K42</f>
        <v>846.73399999999992</v>
      </c>
      <c r="P42">
        <f>'DATA（5～8ST）'!N42*'DATA（5～8ST）'!O42</f>
        <v>855.63099999999997</v>
      </c>
    </row>
    <row r="43" spans="1:16">
      <c r="A43" s="4">
        <f>'DATA（5～8ST）'!B43+'DATA（5～8ST）'!$B$106*(1000/$B$1-1)+情報登録!$B$40*(25-$B$2)</f>
        <v>2.8493528773072745</v>
      </c>
      <c r="B43" s="4">
        <f>'DATA（5～8ST）'!C43+情報登録!$B$41*(25-$B$2)-情報登録!$B$42*('STC計算（5～8ST）'!A43-'DATA（5～8ST）'!B43)-情報登録!$B$43*'STC計算（5～8ST）'!A43*(25-'STC計算（5～8ST）'!$B$2)</f>
        <v>391.42669370792612</v>
      </c>
      <c r="C43" s="4">
        <f t="shared" si="0"/>
        <v>1115.3127759715526</v>
      </c>
      <c r="D43" s="12">
        <f>'DATA（5～8ST）'!F43+'DATA（5～8ST）'!$F$106*(1000/$E$1-1)+情報登録!$B$40*(25-$E$2)</f>
        <v>2.860210640608035</v>
      </c>
      <c r="E43" s="12">
        <f>'DATA（5～8ST）'!G43+情報登録!$B$41*(25-$E$2)-情報登録!$B$42*('STC計算（5～8ST）'!D43-'DATA（5～8ST）'!F43)-情報登録!$B$43*'STC計算（5～8ST）'!D43*(25-'STC計算（5～8ST）'!$E$2)</f>
        <v>392.3263462595005</v>
      </c>
      <c r="F43" s="12">
        <f t="shared" si="1"/>
        <v>1122.1359901622957</v>
      </c>
      <c r="G43" s="5">
        <f>'DATA（5～8ST）'!J43+'DATA（5～8ST）'!$J$106*(1000/$H$1-1)+情報登録!$B$40*(25-$H$2)</f>
        <v>2.8636416938110751</v>
      </c>
      <c r="H43" s="5">
        <f>'DATA（5～8ST）'!K43+情報登録!$B$41*(25-$H$2)-情報登録!$B$42*('STC計算（5～8ST）'!G43-'DATA（5～8ST）'!J43)-情報登録!$B$43*'STC計算（5～8ST）'!G43*(25-'STC計算（5～8ST）'!$H$2)</f>
        <v>391.72465646579809</v>
      </c>
      <c r="I43" s="5">
        <f t="shared" si="3"/>
        <v>1121.7590587492796</v>
      </c>
      <c r="J43" s="15">
        <f>'DATA（5～8ST）'!N43+'DATA（5～8ST）'!$N$106*(1000/$K$1-1)+情報登録!$B$40*(25-$K$2)</f>
        <v>2.860210640608035</v>
      </c>
      <c r="K43" s="15">
        <f>'DATA（5～8ST）'!O43+情報登録!$B$41*(25-$K$2)-情報登録!$B$42*('STC計算（5～8ST）'!J43-'DATA（5～8ST）'!N43)-情報登録!$B$43*'STC計算（5～8ST）'!J43*(25-'STC計算（5～8ST）'!$K$2)</f>
        <v>395.8263462595005</v>
      </c>
      <c r="L43" s="15">
        <f t="shared" si="2"/>
        <v>1132.1467274044237</v>
      </c>
      <c r="M43">
        <f>'DATA（5～8ST）'!B43*'DATA（5～8ST）'!C43</f>
        <v>879.81799999999998</v>
      </c>
      <c r="N43">
        <f>'DATA（5～8ST）'!F43*'DATA（5～8ST）'!G43</f>
        <v>885.75400000000002</v>
      </c>
      <c r="O43">
        <f>'DATA（5～8ST）'!J43*'DATA（5～8ST）'!K43</f>
        <v>884.39200000000005</v>
      </c>
      <c r="P43">
        <f>'DATA（5～8ST）'!N43*'DATA（5～8ST）'!O43</f>
        <v>893.69899999999996</v>
      </c>
    </row>
    <row r="44" spans="1:16">
      <c r="A44" s="4">
        <f>'DATA（5～8ST）'!B44+'DATA（5～8ST）'!$B$106*(1000/$B$1-1)+情報登録!$B$40*(25-$B$2)</f>
        <v>2.949352877307275</v>
      </c>
      <c r="B44" s="4">
        <f>'DATA（5～8ST）'!C44+情報登録!$B$41*(25-$B$2)-情報登録!$B$42*('STC計算（5～8ST）'!A44-'DATA（5～8ST）'!B44)-情報登録!$B$43*'STC計算（5～8ST）'!A44*(25-'STC計算（5～8ST）'!$B$2)</f>
        <v>390.52744370792612</v>
      </c>
      <c r="C44" s="4">
        <f t="shared" si="0"/>
        <v>1151.8032397674267</v>
      </c>
      <c r="D44" s="12">
        <f>'DATA（5～8ST）'!F44+'DATA（5～8ST）'!$F$106*(1000/$E$1-1)+情報登録!$B$40*(25-$E$2)</f>
        <v>2.9602106406080351</v>
      </c>
      <c r="E44" s="12">
        <f>'DATA（5～8ST）'!G44+情報登録!$B$41*(25-$E$2)-情報登録!$B$42*('STC計算（5～8ST）'!D44-'DATA（5～8ST）'!F44)-情報登録!$B$43*'STC計算（5～8ST）'!D44*(25-'STC計算（5～8ST）'!$E$2)</f>
        <v>391.72709625950057</v>
      </c>
      <c r="F44" s="12">
        <f t="shared" si="1"/>
        <v>1159.5947185618616</v>
      </c>
      <c r="G44" s="5">
        <f>'DATA（5～8ST）'!J44+'DATA（5～8ST）'!$J$106*(1000/$H$1-1)+情報登録!$B$40*(25-$H$2)</f>
        <v>2.9636416938110752</v>
      </c>
      <c r="H44" s="5">
        <f>'DATA（5～8ST）'!K44+情報登録!$B$41*(25-$H$2)-情報登録!$B$42*('STC計算（5～8ST）'!G44-'DATA（5～8ST）'!J44)-情報登録!$B$43*'STC計算（5～8ST）'!G44*(25-'STC計算（5～8ST）'!$H$2)</f>
        <v>390.82540646579804</v>
      </c>
      <c r="I44" s="5">
        <f t="shared" si="3"/>
        <v>1158.2664696026995</v>
      </c>
      <c r="J44" s="15">
        <f>'DATA（5～8ST）'!N44+'DATA（5～8ST）'!$N$106*(1000/$K$1-1)+情報登録!$B$40*(25-$K$2)</f>
        <v>2.9702106406080349</v>
      </c>
      <c r="K44" s="15">
        <f>'DATA（5～8ST）'!O44+情報登録!$B$41*(25-$K$2)-情報登録!$B$42*('STC計算（5～8ST）'!J44-'DATA（5～8ST）'!N44)-情報登録!$B$43*'STC計算（5～8ST）'!J44*(25-'STC計算（5～8ST）'!$K$2)</f>
        <v>395.02717125950051</v>
      </c>
      <c r="L44" s="15">
        <f t="shared" si="2"/>
        <v>1173.3139074042608</v>
      </c>
      <c r="M44">
        <f>'DATA（5～8ST）'!B44*'DATA（5～8ST）'!C44</f>
        <v>916.62399999999991</v>
      </c>
      <c r="N44">
        <f>'DATA（5～8ST）'!F44*'DATA（5～8ST）'!G44</f>
        <v>923.35200000000009</v>
      </c>
      <c r="O44">
        <f>'DATA（5～8ST）'!J44*'DATA（5～8ST）'!K44</f>
        <v>921.21900000000005</v>
      </c>
      <c r="P44">
        <f>'DATA（5～8ST）'!N44*'DATA（5～8ST）'!O44</f>
        <v>935.10199999999986</v>
      </c>
    </row>
    <row r="45" spans="1:16">
      <c r="A45" s="4">
        <f>'DATA（5～8ST）'!B45+'DATA（5～8ST）'!$B$106*(1000/$B$1-1)+情報登録!$B$40*(25-$B$2)</f>
        <v>3.0393528773072749</v>
      </c>
      <c r="B45" s="4">
        <f>'DATA（5～8ST）'!C45+情報登録!$B$41*(25-$B$2)-情報登録!$B$42*('STC計算（5～8ST）'!A45-'DATA（5～8ST）'!B45)-情報登録!$B$43*'STC計算（5～8ST）'!A45*(25-'STC計算（5～8ST）'!$B$2)</f>
        <v>389.62811870792615</v>
      </c>
      <c r="C45" s="4">
        <f t="shared" si="0"/>
        <v>1184.2173436747557</v>
      </c>
      <c r="D45" s="12">
        <f>'DATA（5～8ST）'!F45+'DATA（5～8ST）'!$F$106*(1000/$E$1-1)+情報登録!$B$40*(25-$E$2)</f>
        <v>3.0502106406080349</v>
      </c>
      <c r="E45" s="12">
        <f>'DATA（5～8ST）'!G45+情報登録!$B$41*(25-$E$2)-情報登録!$B$42*('STC計算（5～8ST）'!D45-'DATA（5～8ST）'!F45)-情報登録!$B$43*'STC計算（5～8ST）'!D45*(25-'STC計算（5～8ST）'!$E$2)</f>
        <v>390.52777125950053</v>
      </c>
      <c r="F45" s="12">
        <f t="shared" si="1"/>
        <v>1191.1919633486693</v>
      </c>
      <c r="G45" s="5">
        <f>'DATA（5～8ST）'!J45+'DATA（5～8ST）'!$J$106*(1000/$H$1-1)+情報登録!$B$40*(25-$H$2)</f>
        <v>3.0636416938110753</v>
      </c>
      <c r="H45" s="5">
        <f>'DATA（5～8ST）'!K45+情報登録!$B$41*(25-$H$2)-情報登録!$B$42*('STC計算（5～8ST）'!G45-'DATA（5～8ST）'!J45)-情報登録!$B$43*'STC計算（5～8ST）'!G45*(25-'STC計算（5～8ST）'!$H$2)</f>
        <v>389.92615646579804</v>
      </c>
      <c r="I45" s="5">
        <f t="shared" si="3"/>
        <v>1194.59403045612</v>
      </c>
      <c r="J45" s="15">
        <f>'DATA（5～8ST）'!N45+'DATA（5～8ST）'!$N$106*(1000/$K$1-1)+情報登録!$B$40*(25-$K$2)</f>
        <v>3.0602106406080352</v>
      </c>
      <c r="K45" s="15">
        <f>'DATA（5～8ST）'!O45+情報登録!$B$41*(25-$K$2)-情報登録!$B$42*('STC計算（5～8ST）'!J45-'DATA（5～8ST）'!N45)-情報登録!$B$43*'STC計算（5～8ST）'!J45*(25-'STC計算（5～8ST）'!$K$2)</f>
        <v>394.12784625950053</v>
      </c>
      <c r="L45" s="15">
        <f t="shared" si="2"/>
        <v>1206.1142288832514</v>
      </c>
      <c r="M45">
        <f>'DATA（5～8ST）'!B45*'DATA（5～8ST）'!C45</f>
        <v>949.37500000000011</v>
      </c>
      <c r="N45">
        <f>'DATA（5～8ST）'!F45*'DATA（5～8ST）'!G45</f>
        <v>955.46399999999994</v>
      </c>
      <c r="O45">
        <f>'DATA（5～8ST）'!J45*'DATA（5～8ST）'!K45</f>
        <v>957.8660000000001</v>
      </c>
      <c r="P45">
        <f>'DATA（5～8ST）'!N45*'DATA（5～8ST）'!O45</f>
        <v>968.24000000000012</v>
      </c>
    </row>
    <row r="46" spans="1:16">
      <c r="A46" s="4">
        <f>'DATA（5～8ST）'!B46+'DATA（5～8ST）'!$B$106*(1000/$B$1-1)+情報登録!$B$40*(25-$B$2)</f>
        <v>3.1493528773072752</v>
      </c>
      <c r="B46" s="4">
        <f>'DATA（5～8ST）'!C46+情報登録!$B$41*(25-$B$2)-情報登録!$B$42*('STC計算（5～8ST）'!A46-'DATA（5～8ST）'!B46)-情報登録!$B$43*'STC計算（5～8ST）'!A46*(25-'STC計算（5～8ST）'!$B$2)</f>
        <v>388.8289437079261</v>
      </c>
      <c r="C46" s="4">
        <f t="shared" si="0"/>
        <v>1224.5595526469056</v>
      </c>
      <c r="D46" s="12">
        <f>'DATA（5～8ST）'!F46+'DATA（5～8ST）'!$F$106*(1000/$E$1-1)+情報登録!$B$40*(25-$E$2)</f>
        <v>3.150210640608035</v>
      </c>
      <c r="E46" s="12">
        <f>'DATA（5～8ST）'!G46+情報登録!$B$41*(25-$E$2)-情報登録!$B$42*('STC計算（5～8ST）'!D46-'DATA（5～8ST）'!F46)-情報登録!$B$43*'STC計算（5～8ST）'!D46*(25-'STC計算（5～8ST）'!$E$2)</f>
        <v>389.62852125950053</v>
      </c>
      <c r="F46" s="12">
        <f t="shared" si="1"/>
        <v>1227.4119135560525</v>
      </c>
      <c r="G46" s="5">
        <f>'DATA（5～8ST）'!J46+'DATA（5～8ST）'!$J$106*(1000/$H$1-1)+情報登録!$B$40*(25-$H$2)</f>
        <v>3.163641693811075</v>
      </c>
      <c r="H46" s="5">
        <f>'DATA（5～8ST）'!K46+情報登録!$B$41*(25-$H$2)-情報登録!$B$42*('STC計算（5～8ST）'!G46-'DATA（5～8ST）'!J46)-情報登録!$B$43*'STC計算（5～8ST）'!G46*(25-'STC計算（5～8ST）'!$H$2)</f>
        <v>389.12690646579802</v>
      </c>
      <c r="I46" s="5">
        <f t="shared" si="3"/>
        <v>1231.0581054789209</v>
      </c>
      <c r="J46" s="15">
        <f>'DATA（5～8ST）'!N46+'DATA（5～8ST）'!$N$106*(1000/$K$1-1)+情報登録!$B$40*(25-$K$2)</f>
        <v>3.1602106406080348</v>
      </c>
      <c r="K46" s="15">
        <f>'DATA（5～8ST）'!O46+情報登録!$B$41*(25-$K$2)-情報登録!$B$42*('STC計算（5～8ST）'!J46-'DATA（5～8ST）'!N46)-情報登録!$B$43*'STC計算（5～8ST）'!J46*(25-'STC計算（5～8ST）'!$K$2)</f>
        <v>392.92859625950052</v>
      </c>
      <c r="L46" s="15">
        <f t="shared" si="2"/>
        <v>1241.7371308984521</v>
      </c>
      <c r="M46">
        <f>'DATA（5～8ST）'!B46*'DATA（5～8ST）'!C46</f>
        <v>989.952</v>
      </c>
      <c r="N46">
        <f>'DATA（5～8ST）'!F46*'DATA（5～8ST）'!G46</f>
        <v>992</v>
      </c>
      <c r="O46">
        <f>'DATA（5～8ST）'!J46*'DATA（5～8ST）'!K46</f>
        <v>994.58999999999992</v>
      </c>
      <c r="P46">
        <f>'DATA（5～8ST）'!N46*'DATA（5～8ST）'!O46</f>
        <v>1004.356</v>
      </c>
    </row>
    <row r="47" spans="1:16">
      <c r="A47" s="4">
        <f>'DATA（5～8ST）'!B47+'DATA（5～8ST）'!$B$106*(1000/$B$1-1)+情報登録!$B$40*(25-$B$2)</f>
        <v>3.2493528773072748</v>
      </c>
      <c r="B47" s="4">
        <f>'DATA（5～8ST）'!C47+情報登録!$B$41*(25-$B$2)-情報登録!$B$42*('STC計算（5～8ST）'!A47-'DATA（5～8ST）'!B47)-情報登録!$B$43*'STC計算（5～8ST）'!A47*(25-'STC計算（5～8ST）'!$B$2)</f>
        <v>387.62969370792615</v>
      </c>
      <c r="C47" s="4">
        <f t="shared" si="0"/>
        <v>1259.5456605795875</v>
      </c>
      <c r="D47" s="12">
        <f>'DATA（5～8ST）'!F47+'DATA（5～8ST）'!$F$106*(1000/$E$1-1)+情報登録!$B$40*(25-$E$2)</f>
        <v>3.2502106406080351</v>
      </c>
      <c r="E47" s="12">
        <f>'DATA（5～8ST）'!G47+情報登録!$B$41*(25-$E$2)-情報登録!$B$42*('STC計算（5～8ST）'!D47-'DATA（5～8ST）'!F47)-情報登録!$B$43*'STC計算（5～8ST）'!D47*(25-'STC計算（5～8ST）'!$E$2)</f>
        <v>388.8292712595005</v>
      </c>
      <c r="F47" s="12">
        <f t="shared" si="1"/>
        <v>1263.7770348274967</v>
      </c>
      <c r="G47" s="5">
        <f>'DATA（5～8ST）'!J47+'DATA（5～8ST）'!$J$106*(1000/$H$1-1)+情報登録!$B$40*(25-$H$2)</f>
        <v>3.2636416938110751</v>
      </c>
      <c r="H47" s="5">
        <f>'DATA（5～8ST）'!K47+情報登録!$B$41*(25-$H$2)-情報登録!$B$42*('STC計算（5～8ST）'!G47-'DATA（5～8ST）'!J47)-情報登録!$B$43*'STC計算（5～8ST）'!G47*(25-'STC計算（5～8ST）'!$H$2)</f>
        <v>387.92765646579807</v>
      </c>
      <c r="I47" s="5">
        <f t="shared" si="3"/>
        <v>1266.056873824198</v>
      </c>
      <c r="J47" s="15">
        <f>'DATA（5～8ST）'!N47+'DATA（5～8ST）'!$N$106*(1000/$K$1-1)+情報登録!$B$40*(25-$K$2)</f>
        <v>3.2702106406080351</v>
      </c>
      <c r="K47" s="15">
        <f>'DATA（5～8ST）'!O47+情報登録!$B$41*(25-$K$2)-情報登録!$B$42*('STC計算（5～8ST）'!J47-'DATA（5～8ST）'!N47)-情報登録!$B$43*'STC計算（5～8ST）'!J47*(25-'STC計算（5～8ST）'!$K$2)</f>
        <v>392.02942125950051</v>
      </c>
      <c r="L47" s="15">
        <f t="shared" si="2"/>
        <v>1282.0187848342284</v>
      </c>
      <c r="M47">
        <f>'DATA（5～8ST）'!B47*'DATA（5～8ST）'!C47</f>
        <v>1025.43</v>
      </c>
      <c r="N47">
        <f>'DATA（5～8ST）'!F47*'DATA（5～8ST）'!G47</f>
        <v>1028.6220000000001</v>
      </c>
      <c r="O47">
        <f>'DATA（5～8ST）'!J47*'DATA（5～8ST）'!K47</f>
        <v>1030.086</v>
      </c>
      <c r="P47">
        <f>'DATA（5～8ST）'!N47*'DATA（5～8ST）'!O47</f>
        <v>1044.932</v>
      </c>
    </row>
    <row r="48" spans="1:16">
      <c r="A48" s="4">
        <f>'DATA（5～8ST）'!B48+'DATA（5～8ST）'!$B$106*(1000/$B$1-1)+情報登録!$B$40*(25-$B$2)</f>
        <v>3.3393528773072747</v>
      </c>
      <c r="B48" s="4">
        <f>'DATA（5～8ST）'!C48+情報登録!$B$41*(25-$B$2)-情報登録!$B$42*('STC計算（5～8ST）'!A48-'DATA（5～8ST）'!B48)-情報登録!$B$43*'STC計算（5～8ST）'!A48*(25-'STC計算（5～8ST）'!$B$2)</f>
        <v>387.03036870792613</v>
      </c>
      <c r="C48" s="4">
        <f t="shared" si="0"/>
        <v>1292.4309753501086</v>
      </c>
      <c r="D48" s="12">
        <f>'DATA（5～8ST）'!F48+'DATA（5～8ST）'!$F$106*(1000/$E$1-1)+情報登録!$B$40*(25-$E$2)</f>
        <v>3.3502106406080348</v>
      </c>
      <c r="E48" s="12">
        <f>'DATA（5～8ST）'!G48+情報登録!$B$41*(25-$E$2)-情報登録!$B$42*('STC計算（5～8ST）'!D48-'DATA（5～8ST）'!F48)-情報登録!$B$43*'STC計算（5～8ST）'!D48*(25-'STC計算（5～8ST）'!$E$2)</f>
        <v>387.63002125950055</v>
      </c>
      <c r="F48" s="12">
        <f t="shared" si="1"/>
        <v>1298.6422218426974</v>
      </c>
      <c r="G48" s="5">
        <f>'DATA（5～8ST）'!J48+'DATA（5～8ST）'!$J$106*(1000/$H$1-1)+情報登録!$B$40*(25-$H$2)</f>
        <v>3.3636416938110751</v>
      </c>
      <c r="H48" s="5">
        <f>'DATA（5～8ST）'!K48+情報登録!$B$41*(25-$H$2)-情報登録!$B$42*('STC計算（5～8ST）'!G48-'DATA（5～8ST）'!J48)-情報登録!$B$43*'STC計算（5～8ST）'!G48*(25-'STC計算（5～8ST）'!$H$2)</f>
        <v>387.32840646579803</v>
      </c>
      <c r="I48" s="5">
        <f t="shared" si="3"/>
        <v>1302.8339771857616</v>
      </c>
      <c r="J48" s="15">
        <f>'DATA（5～8ST）'!N48+'DATA（5～8ST）'!$N$106*(1000/$K$1-1)+情報登録!$B$40*(25-$K$2)</f>
        <v>3.360210640608035</v>
      </c>
      <c r="K48" s="15">
        <f>'DATA（5～8ST）'!O48+情報登録!$B$41*(25-$K$2)-情報登録!$B$42*('STC計算（5～8ST）'!J48-'DATA（5～8ST）'!N48)-情報登録!$B$43*'STC計算（5～8ST）'!J48*(25-'STC計算（5～8ST）'!$K$2)</f>
        <v>391.13009625950053</v>
      </c>
      <c r="L48" s="15">
        <f t="shared" si="2"/>
        <v>1314.2795113132186</v>
      </c>
      <c r="M48">
        <f>'DATA（5～8ST）'!B48*'DATA（5～8ST）'!C48</f>
        <v>1058.4749999999999</v>
      </c>
      <c r="N48">
        <f>'DATA（5～8ST）'!F48*'DATA（5～8ST）'!G48</f>
        <v>1063.98</v>
      </c>
      <c r="O48">
        <f>'DATA（5～8ST）'!J48*'DATA（5～8ST）'!K48</f>
        <v>1067.0039999999999</v>
      </c>
      <c r="P48">
        <f>'DATA（5～8ST）'!N48*'DATA（5～8ST）'!O48</f>
        <v>1077.53</v>
      </c>
    </row>
    <row r="49" spans="1:16">
      <c r="A49" s="4">
        <f>'DATA（5～8ST）'!B49+'DATA（5～8ST）'!$B$106*(1000/$B$1-1)+情報登録!$B$40*(25-$B$2)</f>
        <v>3.449352877307275</v>
      </c>
      <c r="B49" s="4">
        <f>'DATA（5～8ST）'!C49+情報登録!$B$41*(25-$B$2)-情報登録!$B$42*('STC計算（5～8ST）'!A49-'DATA（5～8ST）'!B49)-情報登録!$B$43*'STC計算（5～8ST）'!A49*(25-'STC計算（5～8ST）'!$B$2)</f>
        <v>385.8311937079261</v>
      </c>
      <c r="C49" s="4">
        <f t="shared" si="0"/>
        <v>1330.8679381713355</v>
      </c>
      <c r="D49" s="12">
        <f>'DATA（5～8ST）'!F49+'DATA（5～8ST）'!$F$106*(1000/$E$1-1)+情報登録!$B$40*(25-$E$2)</f>
        <v>3.4602106406080351</v>
      </c>
      <c r="E49" s="12">
        <f>'DATA（5～8ST）'!G49+情報登録!$B$41*(25-$E$2)-情報登録!$B$42*('STC計算（5～8ST）'!D49-'DATA（5～8ST）'!F49)-情報登録!$B$43*'STC計算（5～8ST）'!D49*(25-'STC計算（5～8ST）'!$E$2)</f>
        <v>386.73084625950054</v>
      </c>
      <c r="F49" s="12">
        <f t="shared" si="1"/>
        <v>1338.1701892784738</v>
      </c>
      <c r="G49" s="5">
        <f>'DATA（5～8ST）'!J49+'DATA（5～8ST）'!$J$106*(1000/$H$1-1)+情報登録!$B$40*(25-$H$2)</f>
        <v>3.4636416938110752</v>
      </c>
      <c r="H49" s="5">
        <f>'DATA（5～8ST）'!K49+情報登録!$B$41*(25-$H$2)-情報登録!$B$42*('STC計算（5～8ST）'!G49-'DATA（5～8ST）'!J49)-情報登録!$B$43*'STC計算（5～8ST）'!G49*(25-'STC計算（5～8ST）'!$H$2)</f>
        <v>386.12915646579802</v>
      </c>
      <c r="I49" s="5">
        <f t="shared" si="3"/>
        <v>1337.4130455310383</v>
      </c>
      <c r="J49" s="15">
        <f>'DATA（5～8ST）'!N49+'DATA（5～8ST）'!$N$106*(1000/$K$1-1)+情報登録!$B$40*(25-$K$2)</f>
        <v>3.4702106406080349</v>
      </c>
      <c r="K49" s="15">
        <f>'DATA（5～8ST）'!O49+情報登録!$B$41*(25-$K$2)-情報登録!$B$42*('STC計算（5～8ST）'!J49-'DATA（5～8ST）'!N49)-情報登録!$B$43*'STC計算（5～8ST）'!J49*(25-'STC計算（5～8ST）'!$K$2)</f>
        <v>389.93092125950056</v>
      </c>
      <c r="L49" s="15">
        <f t="shared" si="2"/>
        <v>1353.1424320568126</v>
      </c>
      <c r="M49">
        <f>'DATA（5～8ST）'!B49*'DATA（5～8ST）'!C49</f>
        <v>1097.3819999999998</v>
      </c>
      <c r="N49">
        <f>'DATA（5～8ST）'!F49*'DATA（5～8ST）'!G49</f>
        <v>1103.8020000000001</v>
      </c>
      <c r="O49">
        <f>'DATA（5～8ST）'!J49*'DATA（5～8ST）'!K49</f>
        <v>1102.08</v>
      </c>
      <c r="P49">
        <f>'DATA（5～8ST）'!N49*'DATA（5～8ST）'!O49</f>
        <v>1116.864</v>
      </c>
    </row>
    <row r="50" spans="1:16">
      <c r="A50" s="4">
        <f>'DATA（5～8ST）'!B50+'DATA（5～8ST）'!$B$106*(1000/$B$1-1)+情報登録!$B$40*(25-$B$2)</f>
        <v>3.5593528773072753</v>
      </c>
      <c r="B50" s="4">
        <f>'DATA（5～8ST）'!C50+情報登録!$B$41*(25-$B$2)-情報登録!$B$42*('STC計算（5～8ST）'!A50-'DATA（5～8ST）'!B50)-情報登録!$B$43*'STC計算（5～8ST）'!A50*(25-'STC計算（5～8ST）'!$B$2)</f>
        <v>384.93201870792615</v>
      </c>
      <c r="C50" s="4">
        <f t="shared" si="0"/>
        <v>1370.108888355755</v>
      </c>
      <c r="D50" s="12">
        <f>'DATA（5～8ST）'!F50+'DATA（5～8ST）'!$F$106*(1000/$E$1-1)+情報登録!$B$40*(25-$E$2)</f>
        <v>3.5602106406080352</v>
      </c>
      <c r="E50" s="12">
        <f>'DATA（5～8ST）'!G50+情報登録!$B$41*(25-$E$2)-情報登録!$B$42*('STC計算（5～8ST）'!D50-'DATA（5～8ST）'!F50)-情報登録!$B$43*'STC計算（5～8ST）'!D50*(25-'STC計算（5～8ST）'!$E$2)</f>
        <v>385.83159625950054</v>
      </c>
      <c r="F50" s="12">
        <f t="shared" si="1"/>
        <v>1373.6417544858573</v>
      </c>
      <c r="G50" s="5">
        <f>'DATA（5～8ST）'!J50+'DATA（5～8ST）'!$J$106*(1000/$H$1-1)+情報登録!$B$40*(25-$H$2)</f>
        <v>3.5736416938110751</v>
      </c>
      <c r="H50" s="5">
        <f>'DATA（5～8ST）'!K50+情報登録!$B$41*(25-$H$2)-情報登録!$B$42*('STC計算（5～8ST）'!G50-'DATA（5～8ST）'!J50)-情報登録!$B$43*'STC計算（5～8ST）'!G50*(25-'STC計算（5～8ST）'!$H$2)</f>
        <v>385.22998146579806</v>
      </c>
      <c r="I50" s="5">
        <f t="shared" si="3"/>
        <v>1376.6739234722436</v>
      </c>
      <c r="J50" s="15">
        <f>'DATA（5～8ST）'!N50+'DATA（5～8ST）'!$N$106*(1000/$K$1-1)+情報登録!$B$40*(25-$K$2)</f>
        <v>3.5702106406080349</v>
      </c>
      <c r="K50" s="15">
        <f>'DATA（5～8ST）'!O50+情報登録!$B$41*(25-$K$2)-情報登録!$B$42*('STC計算（5～8ST）'!J50-'DATA（5～8ST）'!N50)-情報登録!$B$43*'STC計算（5～8ST）'!J50*(25-'STC計算（5～8ST）'!$K$2)</f>
        <v>389.13167125950054</v>
      </c>
      <c r="L50" s="15">
        <f t="shared" si="2"/>
        <v>1389.2820333282566</v>
      </c>
      <c r="M50">
        <f>'DATA（5～8ST）'!B50*'DATA（5～8ST）'!C50</f>
        <v>1136.9160000000002</v>
      </c>
      <c r="N50">
        <f>'DATA（5～8ST）'!F50*'DATA（5～8ST）'!G50</f>
        <v>1139.5889999999999</v>
      </c>
      <c r="O50">
        <f>'DATA（5～8ST）'!J50*'DATA（5～8ST）'!K50</f>
        <v>1141.6380000000001</v>
      </c>
      <c r="P50">
        <f>'DATA（5～8ST）'!N50*'DATA（5～8ST）'!O50</f>
        <v>1153.26</v>
      </c>
    </row>
    <row r="51" spans="1:16">
      <c r="A51" s="4">
        <f>'DATA（5～8ST）'!B51+'DATA（5～8ST）'!$B$106*(1000/$B$1-1)+情報登録!$B$40*(25-$B$2)</f>
        <v>3.659352877307275</v>
      </c>
      <c r="B51" s="4">
        <f>'DATA（5～8ST）'!C51+情報登録!$B$41*(25-$B$2)-情報登録!$B$42*('STC計算（5～8ST）'!A51-'DATA（5～8ST）'!B51)-情報登録!$B$43*'STC計算（5～8ST）'!A51*(25-'STC計算（5～8ST）'!$B$2)</f>
        <v>383.73276870792614</v>
      </c>
      <c r="C51" s="4">
        <f t="shared" si="0"/>
        <v>1404.2136112884366</v>
      </c>
      <c r="D51" s="12">
        <f>'DATA（5～8ST）'!F51+'DATA（5～8ST）'!$F$106*(1000/$E$1-1)+情報登録!$B$40*(25-$E$2)</f>
        <v>3.6602106406080348</v>
      </c>
      <c r="E51" s="12">
        <f>'DATA（5～8ST）'!G51+情報登録!$B$41*(25-$E$2)-情報登録!$B$42*('STC計算（5～8ST）'!D51-'DATA（5～8ST）'!F51)-情報登録!$B$43*'STC計算（5～8ST）'!D51*(25-'STC計算（5～8ST）'!$E$2)</f>
        <v>384.63234625950054</v>
      </c>
      <c r="F51" s="12">
        <f t="shared" si="1"/>
        <v>1407.8354065010578</v>
      </c>
      <c r="G51" s="5">
        <f>'DATA（5～8ST）'!J51+'DATA（5～8ST）'!$J$106*(1000/$H$1-1)+情報登録!$B$40*(25-$H$2)</f>
        <v>3.6736416938110752</v>
      </c>
      <c r="H51" s="5">
        <f>'DATA（5～8ST）'!K51+情報登録!$B$41*(25-$H$2)-情報登録!$B$42*('STC計算（5～8ST）'!G51-'DATA（5～8ST）'!J51)-情報登録!$B$43*'STC計算（5～8ST）'!G51*(25-'STC計算（5～8ST）'!$H$2)</f>
        <v>384.030731465798</v>
      </c>
      <c r="I51" s="5">
        <f t="shared" si="3"/>
        <v>1410.7913068175203</v>
      </c>
      <c r="J51" s="15">
        <f>'DATA（5～8ST）'!N51+'DATA（5～8ST）'!$N$106*(1000/$K$1-1)+情報登録!$B$40*(25-$K$2)</f>
        <v>3.670210640608035</v>
      </c>
      <c r="K51" s="15">
        <f>'DATA（5～8ST）'!O51+情報登録!$B$41*(25-$K$2)-情報登録!$B$42*('STC計算（5～8ST）'!J51-'DATA（5～8ST）'!N51)-情報登録!$B$43*'STC計算（5～8ST）'!J51*(25-'STC計算（5～8ST）'!$K$2)</f>
        <v>388.23242125950054</v>
      </c>
      <c r="L51" s="15">
        <f t="shared" si="2"/>
        <v>1424.8947635356401</v>
      </c>
      <c r="M51">
        <f>'DATA（5～8ST）'!B51*'DATA（5～8ST）'!C51</f>
        <v>1171.5119999999999</v>
      </c>
      <c r="N51">
        <f>'DATA（5～8ST）'!F51*'DATA（5～8ST）'!G51</f>
        <v>1174.2749999999999</v>
      </c>
      <c r="O51">
        <f>'DATA（5～8ST）'!J51*'DATA（5～8ST）'!K51</f>
        <v>1176.252</v>
      </c>
      <c r="P51">
        <f>'DATA（5～8ST）'!N51*'DATA（5～8ST）'!O51</f>
        <v>1189.1880000000001</v>
      </c>
    </row>
    <row r="52" spans="1:16">
      <c r="A52" s="4">
        <f>'DATA（5～8ST）'!B52+'DATA（5～8ST）'!$B$106*(1000/$B$1-1)+情報登録!$B$40*(25-$B$2)</f>
        <v>3.7593528773072746</v>
      </c>
      <c r="B52" s="4">
        <f>'DATA（5～8ST）'!C52+情報登録!$B$41*(25-$B$2)-情報登録!$B$42*('STC計算（5～8ST）'!A52-'DATA（5～8ST）'!B52)-情報登録!$B$43*'STC計算（5～8ST）'!A52*(25-'STC計算（5～8ST）'!$B$2)</f>
        <v>382.93351870792617</v>
      </c>
      <c r="C52" s="4">
        <f t="shared" si="0"/>
        <v>1439.5822253720414</v>
      </c>
      <c r="D52" s="12">
        <f>'DATA（5～8ST）'!F52+'DATA（5～8ST）'!$F$106*(1000/$E$1-1)+情報登録!$B$40*(25-$E$2)</f>
        <v>3.7702106406080351</v>
      </c>
      <c r="E52" s="12">
        <f>'DATA（5～8ST）'!G52+情報登録!$B$41*(25-$E$2)-情報登録!$B$42*('STC計算（5～8ST）'!D52-'DATA（5～8ST）'!F52)-情報登録!$B$43*'STC計算（5～8ST）'!D52*(25-'STC計算（5～8ST）'!$E$2)</f>
        <v>383.43317125950057</v>
      </c>
      <c r="F52" s="12">
        <f t="shared" si="1"/>
        <v>1445.623822244652</v>
      </c>
      <c r="G52" s="5">
        <f>'DATA（5～8ST）'!J52+'DATA（5～8ST）'!$J$106*(1000/$H$1-1)+情報登録!$B$40*(25-$H$2)</f>
        <v>3.7836416938110751</v>
      </c>
      <c r="H52" s="5">
        <f>'DATA（5～8ST）'!K52+情報登録!$B$41*(25-$H$2)-情報登録!$B$42*('STC計算（5～8ST）'!G52-'DATA（5～8ST）'!J52)-情報登録!$B$43*'STC計算（5～8ST）'!G52*(25-'STC計算（5～8ST）'!$H$2)</f>
        <v>383.13155646579804</v>
      </c>
      <c r="I52" s="5">
        <f t="shared" si="3"/>
        <v>1449.6325312587257</v>
      </c>
      <c r="J52" s="15">
        <f>'DATA（5～8ST）'!N52+'DATA（5～8ST）'!$N$106*(1000/$K$1-1)+情報登録!$B$40*(25-$K$2)</f>
        <v>3.7802106406080349</v>
      </c>
      <c r="K52" s="15">
        <f>'DATA（5～8ST）'!O52+情報登録!$B$41*(25-$K$2)-情報登録!$B$42*('STC計算（5～8ST）'!J52-'DATA（5～8ST）'!N52)-情報登録!$B$43*'STC計算（5～8ST）'!J52*(25-'STC計算（5～8ST）'!$K$2)</f>
        <v>387.03324625950052</v>
      </c>
      <c r="L52" s="15">
        <f t="shared" si="2"/>
        <v>1463.0671957792338</v>
      </c>
      <c r="M52">
        <f>'DATA（5～8ST）'!B52*'DATA（5～8ST）'!C52</f>
        <v>1207.136</v>
      </c>
      <c r="N52">
        <f>'DATA（5～8ST）'!F52*'DATA（5～8ST）'!G52</f>
        <v>1212.5340000000001</v>
      </c>
      <c r="O52">
        <f>'DATA（5～8ST）'!J52*'DATA（5～8ST）'!K52</f>
        <v>1215.3899999999999</v>
      </c>
      <c r="P52">
        <f>'DATA（5～8ST）'!N52*'DATA（5～8ST）'!O52</f>
        <v>1227.8309999999999</v>
      </c>
    </row>
    <row r="53" spans="1:16">
      <c r="A53" s="4">
        <f>'DATA（5～8ST）'!B53+'DATA（5～8ST）'!$B$106*(1000/$B$1-1)+情報登録!$B$40*(25-$B$2)</f>
        <v>3.869352877307275</v>
      </c>
      <c r="B53" s="4">
        <f>'DATA（5～8ST）'!C53+情報登録!$B$41*(25-$B$2)-情報登録!$B$42*('STC計算（5～8ST）'!A53-'DATA（5～8ST）'!B53)-情報登録!$B$43*'STC計算（5～8ST）'!A53*(25-'STC計算（5～8ST）'!$B$2)</f>
        <v>381.73434370792614</v>
      </c>
      <c r="C53" s="4">
        <f t="shared" si="0"/>
        <v>1477.0648811932683</v>
      </c>
      <c r="D53" s="12">
        <f>'DATA（5～8ST）'!F53+'DATA（5～8ST）'!$F$106*(1000/$E$1-1)+情報登録!$B$40*(25-$E$2)</f>
        <v>3.880210640608035</v>
      </c>
      <c r="E53" s="12">
        <f>'DATA（5～8ST）'!G53+情報登録!$B$41*(25-$E$2)-情報登録!$B$42*('STC計算（5～8ST）'!D53-'DATA（5～8ST）'!F53)-情報登録!$B$43*'STC計算（5～8ST）'!D53*(25-'STC計算（5～8ST）'!$E$2)</f>
        <v>382.63399625950052</v>
      </c>
      <c r="F53" s="12">
        <f t="shared" si="1"/>
        <v>1484.700503744489</v>
      </c>
      <c r="G53" s="5">
        <f>'DATA（5～8ST）'!J53+'DATA（5～8ST）'!$J$106*(1000/$H$1-1)+情報登録!$B$40*(25-$H$2)</f>
        <v>3.8836416938110752</v>
      </c>
      <c r="H53" s="5">
        <f>'DATA（5～8ST）'!K53+情報登録!$B$41*(25-$H$2)-情報登録!$B$42*('STC計算（5～8ST）'!G53-'DATA（5～8ST）'!J53)-情報登録!$B$43*'STC計算（5～8ST）'!G53*(25-'STC計算（5～8ST）'!$H$2)</f>
        <v>381.73230646579805</v>
      </c>
      <c r="I53" s="5">
        <f t="shared" si="3"/>
        <v>1482.5115012652404</v>
      </c>
      <c r="J53" s="15">
        <f>'DATA（5～8ST）'!N53+'DATA（5～8ST）'!$N$106*(1000/$K$1-1)+情報登録!$B$40*(25-$K$2)</f>
        <v>3.8902106406080348</v>
      </c>
      <c r="K53" s="15">
        <f>'DATA（5～8ST）'!O53+情報登録!$B$41*(25-$K$2)-情報登録!$B$42*('STC計算（5～8ST）'!J53-'DATA（5～8ST）'!N53)-情報登録!$B$43*'STC計算（5～8ST）'!J53*(25-'STC計算（5～8ST）'!$K$2)</f>
        <v>385.83407125950055</v>
      </c>
      <c r="L53" s="15">
        <f t="shared" si="2"/>
        <v>1500.9758095228278</v>
      </c>
      <c r="M53">
        <f>'DATA（5～8ST）'!B53*'DATA（5～8ST）'!C53</f>
        <v>1245.088</v>
      </c>
      <c r="N53">
        <f>'DATA（5～8ST）'!F53*'DATA（5～8ST）'!G53</f>
        <v>1251.845</v>
      </c>
      <c r="O53">
        <f>'DATA（5～8ST）'!J53*'DATA（5～8ST）'!K53</f>
        <v>1248.884</v>
      </c>
      <c r="P53">
        <f>'DATA（5～8ST）'!N53*'DATA（5～8ST）'!O53</f>
        <v>1266.2099999999998</v>
      </c>
    </row>
    <row r="54" spans="1:16">
      <c r="A54" s="4">
        <f>'DATA（5～8ST）'!B54+'DATA（5～8ST）'!$B$106*(1000/$B$1-1)+情報登録!$B$40*(25-$B$2)</f>
        <v>3.9793528773072753</v>
      </c>
      <c r="B54" s="4">
        <f>'DATA（5～8ST）'!C54+情報登録!$B$41*(25-$B$2)-情報登録!$B$42*('STC計算（5～8ST）'!A54-'DATA（5～8ST）'!B54)-情報登録!$B$43*'STC計算（5～8ST）'!A54*(25-'STC計算（5～8ST）'!$B$2)</f>
        <v>380.53516870792612</v>
      </c>
      <c r="C54" s="4">
        <f t="shared" si="0"/>
        <v>1514.2837185144951</v>
      </c>
      <c r="D54" s="12">
        <f>'DATA（5～8ST）'!F54+'DATA（5～8ST）'!$F$106*(1000/$E$1-1)+情報登録!$B$40*(25-$E$2)</f>
        <v>3.9802106406080355</v>
      </c>
      <c r="E54" s="12">
        <f>'DATA（5～8ST）'!G54+情報登録!$B$41*(25-$E$2)-情報登録!$B$42*('STC計算（5～8ST）'!D54-'DATA（5～8ST）'!F54)-情報登録!$B$43*'STC計算（5～8ST）'!D54*(25-'STC計算（5～8ST）'!$E$2)</f>
        <v>381.43474625950057</v>
      </c>
      <c r="F54" s="12">
        <f t="shared" si="1"/>
        <v>1518.1906357596902</v>
      </c>
      <c r="G54" s="5">
        <f>'DATA（5～8ST）'!J54+'DATA（5～8ST）'!$J$106*(1000/$H$1-1)+情報登録!$B$40*(25-$H$2)</f>
        <v>3.9936416938110746</v>
      </c>
      <c r="H54" s="5">
        <f>'DATA（5～8ST）'!K54+情報登録!$B$41*(25-$H$2)-情報登録!$B$42*('STC計算（5～8ST）'!G54-'DATA（5～8ST）'!J54)-情報登録!$B$43*'STC計算（5～8ST）'!G54*(25-'STC計算（5～8ST）'!$H$2)</f>
        <v>380.83313146579803</v>
      </c>
      <c r="I54" s="5">
        <f t="shared" si="3"/>
        <v>1520.9110722064454</v>
      </c>
      <c r="J54" s="15">
        <f>'DATA（5～8ST）'!N54+'DATA（5～8ST）'!$N$106*(1000/$K$1-1)+情報登録!$B$40*(25-$K$2)</f>
        <v>3.9902106406080353</v>
      </c>
      <c r="K54" s="15">
        <f>'DATA（5～8ST）'!O54+情報登録!$B$41*(25-$K$2)-情報登録!$B$42*('STC計算（5～8ST）'!J54-'DATA（5～8ST）'!N54)-情報登録!$B$43*'STC計算（5～8ST）'!J54*(25-'STC計算（5～8ST）'!$K$2)</f>
        <v>384.63482125950054</v>
      </c>
      <c r="L54" s="15">
        <f t="shared" si="2"/>
        <v>1534.7739565380289</v>
      </c>
      <c r="M54">
        <f>'DATA（5～8ST）'!B54*'DATA（5～8ST）'!C54</f>
        <v>1282.7760000000001</v>
      </c>
      <c r="N54">
        <f>'DATA（5～8ST）'!F54*'DATA（5～8ST）'!G54</f>
        <v>1285.827</v>
      </c>
      <c r="O54">
        <f>'DATA（5～8ST）'!J54*'DATA（5～8ST）'!K54</f>
        <v>1287.58</v>
      </c>
      <c r="P54">
        <f>'DATA（5～8ST）'!N54*'DATA（5～8ST）'!O54</f>
        <v>1300.5</v>
      </c>
    </row>
    <row r="55" spans="1:16">
      <c r="A55" s="4">
        <f>'DATA（5～8ST）'!B55+'DATA（5～8ST）'!$B$106*(1000/$B$1-1)+情報登録!$B$40*(25-$B$2)</f>
        <v>4.0893528773072747</v>
      </c>
      <c r="B55" s="4">
        <f>'DATA（5～8ST）'!C55+情報登録!$B$41*(25-$B$2)-情報登録!$B$42*('STC計算（5～8ST）'!A55-'DATA（5～8ST）'!B55)-情報登録!$B$43*'STC計算（5～8ST）'!A55*(25-'STC計算（5～8ST）'!$B$2)</f>
        <v>379.6359937079261</v>
      </c>
      <c r="C55" s="4">
        <f t="shared" si="0"/>
        <v>1552.465543198914</v>
      </c>
      <c r="D55" s="12">
        <f>'DATA（5～8ST）'!F55+'DATA（5～8ST）'!$F$106*(1000/$E$1-1)+情報登録!$B$40*(25-$E$2)</f>
        <v>4.1902106406080346</v>
      </c>
      <c r="E55" s="12">
        <f>'DATA（5～8ST）'!G55+情報登録!$B$41*(25-$E$2)-情報登録!$B$42*('STC計算（5～8ST）'!D55-'DATA（5～8ST）'!F55)-情報登録!$B$43*'STC計算（5～8ST）'!D55*(25-'STC計算（5～8ST）'!$E$2)</f>
        <v>380.33632125950055</v>
      </c>
      <c r="F55" s="12">
        <f t="shared" si="1"/>
        <v>1593.6893003512751</v>
      </c>
      <c r="G55" s="5">
        <f>'DATA（5～8ST）'!J55+'DATA（5～8ST）'!$J$106*(1000/$H$1-1)+情報登録!$B$40*(25-$H$2)</f>
        <v>4.1936416938110757</v>
      </c>
      <c r="H55" s="5">
        <f>'DATA（5～8ST）'!K55+情報登録!$B$41*(25-$H$2)-情報登録!$B$42*('STC計算（5～8ST）'!G55-'DATA（5～8ST）'!J55)-情報登録!$B$43*'STC計算（5～8ST）'!G55*(25-'STC計算（5～8ST）'!$H$2)</f>
        <v>379.73463146579809</v>
      </c>
      <c r="I55" s="5">
        <f t="shared" si="3"/>
        <v>1592.4709830989541</v>
      </c>
      <c r="J55" s="15">
        <f>'DATA（5～8ST）'!N55+'DATA（5～8ST）'!$N$106*(1000/$K$1-1)+情報登録!$B$40*(25-$K$2)</f>
        <v>4.2002106406080344</v>
      </c>
      <c r="K55" s="15">
        <f>'DATA（5～8ST）'!O55+情報登録!$B$41*(25-$K$2)-情報登録!$B$42*('STC計算（5～8ST）'!J55-'DATA（5～8ST）'!N55)-情報登録!$B$43*'STC計算（5～8ST）'!J55*(25-'STC計算（5～8ST）'!$K$2)</f>
        <v>383.43639625950055</v>
      </c>
      <c r="L55" s="15">
        <f t="shared" si="2"/>
        <v>1610.5136315655529</v>
      </c>
      <c r="M55">
        <f>'DATA（5～8ST）'!B55*'DATA（5～8ST）'!C55</f>
        <v>1321.25</v>
      </c>
      <c r="N55">
        <f>'DATA（5～8ST）'!F55*'DATA（5～8ST）'!G55</f>
        <v>1361.52</v>
      </c>
      <c r="O55">
        <f>'DATA（5～8ST）'!J55*'DATA（5～8ST）'!K55</f>
        <v>1359.3600000000001</v>
      </c>
      <c r="P55">
        <f>'DATA（5～8ST）'!N55*'DATA（5～8ST）'!O55</f>
        <v>1376.4929999999999</v>
      </c>
    </row>
    <row r="56" spans="1:16">
      <c r="A56" s="4">
        <f>'DATA（5～8ST）'!B56+'DATA（5～8ST）'!$B$106*(1000/$B$1-1)+情報登録!$B$40*(25-$B$2)</f>
        <v>4.199352877307275</v>
      </c>
      <c r="B56" s="4">
        <f>'DATA（5～8ST）'!C56+情報登録!$B$41*(25-$B$2)-情報登録!$B$42*('STC計算（5～8ST）'!A56-'DATA（5～8ST）'!B56)-情報登録!$B$43*'STC計算（5～8ST）'!A56*(25-'STC計算（5～8ST）'!$B$2)</f>
        <v>378.43681870792614</v>
      </c>
      <c r="C56" s="4">
        <f t="shared" si="0"/>
        <v>1589.1897435201413</v>
      </c>
      <c r="D56" s="12">
        <f>'DATA（5～8ST）'!F56+'DATA（5～8ST）'!$F$106*(1000/$E$1-1)+情報登録!$B$40*(25-$E$2)</f>
        <v>4.2002106406080344</v>
      </c>
      <c r="E56" s="12">
        <f>'DATA（5～8ST）'!G56+情報登録!$B$41*(25-$E$2)-情報登録!$B$42*('STC計算（5～8ST）'!D56-'DATA（5～8ST）'!F56)-情報登録!$B$43*'STC計算（5～8ST）'!D56*(25-'STC計算（5～8ST）'!$E$2)</f>
        <v>379.33639625950053</v>
      </c>
      <c r="F56" s="12">
        <f t="shared" si="1"/>
        <v>1593.29276793906</v>
      </c>
      <c r="G56" s="5">
        <f>'DATA（5～8ST）'!J56+'DATA（5～8ST）'!$J$106*(1000/$H$1-1)+情報登録!$B$40*(25-$H$2)</f>
        <v>4.2136416938110752</v>
      </c>
      <c r="H56" s="5">
        <f>'DATA（5～8ST）'!K56+情報登録!$B$41*(25-$H$2)-情報登録!$B$42*('STC計算（5～8ST）'!G56-'DATA（5～8ST）'!J56)-情報登録!$B$43*'STC計算（5～8ST）'!G56*(25-'STC計算（5～8ST）'!$H$2)</f>
        <v>378.73478146579805</v>
      </c>
      <c r="I56" s="5">
        <f t="shared" si="3"/>
        <v>1595.8526660807127</v>
      </c>
      <c r="J56" s="15">
        <f>'DATA（5～8ST）'!N56+'DATA（5～8ST）'!$N$106*(1000/$K$1-1)+情報登録!$B$40*(25-$K$2)</f>
        <v>4.2102106406080351</v>
      </c>
      <c r="K56" s="15">
        <f>'DATA（5～8ST）'!O56+情報登録!$B$41*(25-$K$2)-情報登録!$B$42*('STC計算（5～8ST）'!J56-'DATA（5～8ST）'!N56)-情報登録!$B$43*'STC計算（5～8ST）'!J56*(25-'STC計算（5～8ST）'!$K$2)</f>
        <v>382.33647125950051</v>
      </c>
      <c r="L56" s="15">
        <f t="shared" si="2"/>
        <v>1609.7170795892773</v>
      </c>
      <c r="M56">
        <f>'DATA（5～8ST）'!B56*'DATA（5～8ST）'!C56</f>
        <v>1358.443</v>
      </c>
      <c r="N56">
        <f>'DATA（5～8ST）'!F56*'DATA（5～8ST）'!G56</f>
        <v>1361.692</v>
      </c>
      <c r="O56">
        <f>'DATA（5～8ST）'!J56*'DATA（5～8ST）'!K56</f>
        <v>1363.2920000000001</v>
      </c>
      <c r="P56">
        <f>'DATA（5～8ST）'!N56*'DATA（5～8ST）'!O56</f>
        <v>1376.3240000000001</v>
      </c>
    </row>
    <row r="57" spans="1:16">
      <c r="A57" s="4">
        <f>'DATA（5～8ST）'!B57+'DATA（5～8ST）'!$B$106*(1000/$B$1-1)+情報登録!$B$40*(25-$B$2)</f>
        <v>4.2993528773072747</v>
      </c>
      <c r="B57" s="4">
        <f>'DATA（5～8ST）'!C57+情報登録!$B$41*(25-$B$2)-情報登録!$B$42*('STC計算（5～8ST）'!A57-'DATA（5～8ST）'!B57)-情報登録!$B$43*'STC計算（5～8ST）'!A57*(25-'STC計算（5～8ST）'!$B$2)</f>
        <v>377.23756870792613</v>
      </c>
      <c r="C57" s="4">
        <f t="shared" si="0"/>
        <v>1621.8774264528229</v>
      </c>
      <c r="D57" s="12">
        <f>'DATA（5～8ST）'!F57+'DATA（5～8ST）'!$F$106*(1000/$E$1-1)+情報登録!$B$40*(25-$E$2)</f>
        <v>4.3102106406080356</v>
      </c>
      <c r="E57" s="12">
        <f>'DATA（5～8ST）'!G57+情報登録!$B$41*(25-$E$2)-情報登録!$B$42*('STC計算（5～8ST）'!D57-'DATA（5～8ST）'!F57)-情報登録!$B$43*'STC計算（5～8ST）'!D57*(25-'STC計算（5～8ST）'!$E$2)</f>
        <v>378.13722125950051</v>
      </c>
      <c r="F57" s="12">
        <f t="shared" si="1"/>
        <v>1629.8510746826541</v>
      </c>
      <c r="G57" s="5">
        <f>'DATA（5～8ST）'!J57+'DATA（5～8ST）'!$J$106*(1000/$H$1-1)+情報登録!$B$40*(25-$H$2)</f>
        <v>4.3136416938110749</v>
      </c>
      <c r="H57" s="5">
        <f>'DATA（5～8ST）'!K57+情報登録!$B$41*(25-$H$2)-情報登録!$B$42*('STC計算（5～8ST）'!G57-'DATA（5～8ST）'!J57)-情報登録!$B$43*'STC計算（5～8ST）'!G57*(25-'STC計算（5～8ST）'!$H$2)</f>
        <v>377.53553146579804</v>
      </c>
      <c r="I57" s="5">
        <f t="shared" si="3"/>
        <v>1628.5530094259893</v>
      </c>
      <c r="J57" s="15">
        <f>'DATA（5～8ST）'!N57+'DATA（5～8ST）'!$N$106*(1000/$K$1-1)+情報登録!$B$40*(25-$K$2)</f>
        <v>4.3202106406080354</v>
      </c>
      <c r="K57" s="15">
        <f>'DATA（5～8ST）'!O57+情報登録!$B$41*(25-$K$2)-情報登録!$B$42*('STC計算（5～8ST）'!J57-'DATA（5～8ST）'!N57)-情報登録!$B$43*'STC計算（5～8ST）'!J57*(25-'STC計算（5～8ST）'!$K$2)</f>
        <v>381.43729625950056</v>
      </c>
      <c r="L57" s="15">
        <f t="shared" si="2"/>
        <v>1647.8894660250539</v>
      </c>
      <c r="M57">
        <f>'DATA（5～8ST）'!B57*'DATA（5～8ST）'!C57</f>
        <v>1391.6210000000001</v>
      </c>
      <c r="N57">
        <f>'DATA（5～8ST）'!F57*'DATA（5～8ST）'!G57</f>
        <v>1398.72</v>
      </c>
      <c r="O57">
        <f>'DATA（5～8ST）'!J57*'DATA（5～8ST）'!K57</f>
        <v>1396.4880000000001</v>
      </c>
      <c r="P57">
        <f>'DATA（5～8ST）'!N57*'DATA（5～8ST）'!O57</f>
        <v>1414.789</v>
      </c>
    </row>
    <row r="58" spans="1:16">
      <c r="A58" s="4">
        <f>'DATA（5～8ST）'!B58+'DATA（5～8ST）'!$B$106*(1000/$B$1-1)+情報登録!$B$40*(25-$B$2)</f>
        <v>4.409352877307275</v>
      </c>
      <c r="B58" s="4">
        <f>'DATA（5～8ST）'!C58+情報登録!$B$41*(25-$B$2)-情報登録!$B$42*('STC計算（5～8ST）'!A58-'DATA（5～8ST）'!B58)-情報登録!$B$43*'STC計算（5～8ST）'!A58*(25-'STC計算（5～8ST）'!$B$2)</f>
        <v>376.13839370792613</v>
      </c>
      <c r="C58" s="4">
        <f t="shared" si="0"/>
        <v>1658.5269085617806</v>
      </c>
      <c r="D58" s="12">
        <f>'DATA（5～8ST）'!F58+'DATA（5～8ST）'!$F$106*(1000/$E$1-1)+情報登録!$B$40*(25-$E$2)</f>
        <v>4.420210640608035</v>
      </c>
      <c r="E58" s="12">
        <f>'DATA（5～8ST）'!G58+情報登録!$B$41*(25-$E$2)-情報登録!$B$42*('STC計算（5～8ST）'!D58-'DATA（5～8ST）'!F58)-情報登録!$B$43*'STC計算（5～8ST）'!D58*(25-'STC計算（5～8ST）'!$E$2)</f>
        <v>376.73804625950055</v>
      </c>
      <c r="F58" s="12">
        <f t="shared" si="1"/>
        <v>1665.2615207981264</v>
      </c>
      <c r="G58" s="5">
        <f>'DATA（5～8ST）'!J58+'DATA（5～8ST）'!$J$106*(1000/$H$1-1)+情報登録!$B$40*(25-$H$2)</f>
        <v>4.4236416938110752</v>
      </c>
      <c r="H58" s="5">
        <f>'DATA（5～8ST）'!K58+情報登録!$B$41*(25-$H$2)-情報登録!$B$42*('STC計算（5～8ST）'!G58-'DATA（5～8ST）'!J58)-情報登録!$B$43*'STC計算（5～8ST）'!G58*(25-'STC計算（5～8ST）'!$H$2)</f>
        <v>376.43635646579804</v>
      </c>
      <c r="I58" s="5">
        <f t="shared" si="3"/>
        <v>1665.2195615284325</v>
      </c>
      <c r="J58" s="15">
        <f>'DATA（5～8ST）'!N58+'DATA（5～8ST）'!$N$106*(1000/$K$1-1)+情報登録!$B$40*(25-$K$2)</f>
        <v>4.4302106406080348</v>
      </c>
      <c r="K58" s="15">
        <f>'DATA（5～8ST）'!O58+情報登録!$B$41*(25-$K$2)-情報登録!$B$42*('STC計算（5～8ST）'!J58-'DATA（5～8ST）'!N58)-情報登録!$B$43*'STC計算（5～8ST）'!J58*(25-'STC計算（5～8ST）'!$K$2)</f>
        <v>380.23812125950053</v>
      </c>
      <c r="L58" s="15">
        <f t="shared" si="2"/>
        <v>1684.5349707686476</v>
      </c>
      <c r="M58">
        <f>'DATA（5～8ST）'!B58*'DATA（5～8ST）'!C58</f>
        <v>1428.6799999999998</v>
      </c>
      <c r="N58">
        <f>'DATA（5～8ST）'!F58*'DATA（5～8ST）'!G58</f>
        <v>1434.7180000000001</v>
      </c>
      <c r="O58">
        <f>'DATA（5～8ST）'!J58*'DATA（5～8ST）'!K58</f>
        <v>1433.569</v>
      </c>
      <c r="P58">
        <f>'DATA（5～8ST）'!N58*'DATA（5～8ST）'!O58</f>
        <v>1451.904</v>
      </c>
    </row>
    <row r="59" spans="1:16">
      <c r="A59" s="4">
        <f>'DATA（5～8ST）'!B59+'DATA（5～8ST）'!$B$106*(1000/$B$1-1)+情報登録!$B$40*(25-$B$2)</f>
        <v>4.5293528773072751</v>
      </c>
      <c r="B59" s="4">
        <f>'DATA（5～8ST）'!C59+情報登録!$B$41*(25-$B$2)-情報登録!$B$42*('STC計算（5～8ST）'!A59-'DATA（5～8ST）'!B59)-情報登録!$B$43*'STC計算（5～8ST）'!A59*(25-'STC計算（5～8ST）'!$B$2)</f>
        <v>374.93929370792614</v>
      </c>
      <c r="C59" s="4">
        <f t="shared" si="0"/>
        <v>1698.2323687715527</v>
      </c>
      <c r="D59" s="12">
        <f>'DATA（5～8ST）'!F59+'DATA（5～8ST）'!$F$106*(1000/$E$1-1)+情報登録!$B$40*(25-$E$2)</f>
        <v>4.5302106406080345</v>
      </c>
      <c r="E59" s="12">
        <f>'DATA（5～8ST）'!G59+情報登録!$B$41*(25-$E$2)-情報登録!$B$42*('STC計算（5～8ST）'!D59-'DATA（5～8ST）'!F59)-情報登録!$B$43*'STC計算（5～8ST）'!D59*(25-'STC計算（5～8ST）'!$E$2)</f>
        <v>375.53887125950052</v>
      </c>
      <c r="F59" s="12">
        <f t="shared" si="1"/>
        <v>1701.27019054172</v>
      </c>
      <c r="G59" s="5">
        <f>'DATA（5～8ST）'!J59+'DATA（5～8ST）'!$J$106*(1000/$H$1-1)+情報登録!$B$40*(25-$H$2)</f>
        <v>4.5436416938110753</v>
      </c>
      <c r="H59" s="5">
        <f>'DATA（5～8ST）'!K59+情報登録!$B$41*(25-$H$2)-情報登録!$B$42*('STC計算（5～8ST）'!G59-'DATA（5～8ST）'!J59)-情報登録!$B$43*'STC計算（5～8ST）'!G59*(25-'STC計算（5～8ST）'!$H$2)</f>
        <v>374.93725646579804</v>
      </c>
      <c r="I59" s="5">
        <f t="shared" si="3"/>
        <v>1703.5805510411362</v>
      </c>
      <c r="J59" s="15">
        <f>'DATA（5～8ST）'!N59+'DATA（5～8ST）'!$N$106*(1000/$K$1-1)+情報登録!$B$40*(25-$K$2)</f>
        <v>4.5502106406080349</v>
      </c>
      <c r="K59" s="15">
        <f>'DATA（5～8ST）'!O59+情報登録!$B$41*(25-$K$2)-情報登録!$B$42*('STC計算（5～8ST）'!J59-'DATA（5～8ST）'!N59)-情報登録!$B$43*'STC計算（5～8ST）'!J59*(25-'STC計算（5～8ST）'!$K$2)</f>
        <v>378.73902125950053</v>
      </c>
      <c r="L59" s="15">
        <f t="shared" si="2"/>
        <v>1723.3423245484521</v>
      </c>
      <c r="M59">
        <f>'DATA（5～8ST）'!B59*'DATA（5～8ST）'!C59</f>
        <v>1468.8320000000001</v>
      </c>
      <c r="N59">
        <f>'DATA（5～8ST）'!F59*'DATA（5～8ST）'!G59</f>
        <v>1471.1959999999999</v>
      </c>
      <c r="O59">
        <f>'DATA（5～8ST）'!J59*'DATA（5～8ST）'!K59</f>
        <v>1472.5600000000002</v>
      </c>
      <c r="P59">
        <f>'DATA（5～8ST）'!N59*'DATA（5～8ST）'!O59</f>
        <v>1491.336</v>
      </c>
    </row>
    <row r="60" spans="1:16">
      <c r="A60" s="4">
        <f>'DATA（5～8ST）'!B60+'DATA（5～8ST）'!$B$106*(1000/$B$1-1)+情報登録!$B$40*(25-$B$2)</f>
        <v>4.6293528773072747</v>
      </c>
      <c r="B60" s="4">
        <f>'DATA（5～8ST）'!C60+情報登録!$B$41*(25-$B$2)-情報登録!$B$42*('STC計算（5～8ST）'!A60-'DATA（5～8ST）'!B60)-情報登録!$B$43*'STC計算（5～8ST）'!A60*(25-'STC計算（5～8ST）'!$B$2)</f>
        <v>373.74004370792613</v>
      </c>
      <c r="C60" s="4">
        <f t="shared" si="0"/>
        <v>1730.1745467042344</v>
      </c>
      <c r="D60" s="12">
        <f>'DATA（5～8ST）'!F60+'DATA（5～8ST）'!$F$106*(1000/$E$1-1)+情報登録!$B$40*(25-$E$2)</f>
        <v>4.6402106406080348</v>
      </c>
      <c r="E60" s="12">
        <f>'DATA（5～8ST）'!G60+情報登録!$B$41*(25-$E$2)-情報登録!$B$42*('STC計算（5～8ST）'!D60-'DATA（5～8ST）'!F60)-情報登録!$B$43*'STC計算（5～8ST）'!D60*(25-'STC計算（5～8ST）'!$E$2)</f>
        <v>374.3396962595005</v>
      </c>
      <c r="F60" s="12">
        <f t="shared" si="1"/>
        <v>1737.015041785314</v>
      </c>
      <c r="G60" s="5">
        <f>'DATA（5～8ST）'!J60+'DATA（5～8ST）'!$J$106*(1000/$H$1-1)+情報登録!$B$40*(25-$H$2)</f>
        <v>4.6436416938110749</v>
      </c>
      <c r="H60" s="5">
        <f>'DATA（5～8ST）'!K60+情報登録!$B$41*(25-$H$2)-情報登録!$B$42*('STC計算（5～8ST）'!G60-'DATA（5～8ST）'!J60)-情報登録!$B$43*'STC計算（5～8ST）'!G60*(25-'STC計算（5～8ST）'!$H$2)</f>
        <v>374.03800646579799</v>
      </c>
      <c r="I60" s="5">
        <f t="shared" si="3"/>
        <v>1736.898481894556</v>
      </c>
      <c r="J60" s="15">
        <f>'DATA（5～8ST）'!N60+'DATA（5～8ST）'!$N$106*(1000/$K$1-1)+情報登録!$B$40*(25-$K$2)</f>
        <v>4.6502106406080346</v>
      </c>
      <c r="K60" s="15">
        <f>'DATA（5～8ST）'!O60+情報登録!$B$41*(25-$K$2)-情報登録!$B$42*('STC計算（5～8ST）'!J60-'DATA（5～8ST）'!N60)-情報登録!$B$43*'STC計算（5～8ST）'!J60*(25-'STC計算（5～8ST）'!$K$2)</f>
        <v>377.53977125950053</v>
      </c>
      <c r="L60" s="15">
        <f t="shared" si="2"/>
        <v>1755.6394615636527</v>
      </c>
      <c r="M60">
        <f>'DATA（5～8ST）'!B60*'DATA（5～8ST）'!C60</f>
        <v>1501.2640000000001</v>
      </c>
      <c r="N60">
        <f>'DATA（5～8ST）'!F60*'DATA（5～8ST）'!G60</f>
        <v>1507.4099999999999</v>
      </c>
      <c r="O60">
        <f>'DATA（5～8ST）'!J60*'DATA（5～8ST）'!K60</f>
        <v>1506.1949999999999</v>
      </c>
      <c r="P60">
        <f>'DATA（5～8ST）'!N60*'DATA（5～8ST）'!O60</f>
        <v>1524.1239999999998</v>
      </c>
    </row>
    <row r="61" spans="1:16">
      <c r="A61" s="4">
        <f>'DATA（5～8ST）'!B61+'DATA（5～8ST）'!$B$106*(1000/$B$1-1)+情報登録!$B$40*(25-$B$2)</f>
        <v>4.7493528773072748</v>
      </c>
      <c r="B61" s="4">
        <f>'DATA（5～8ST）'!C61+情報登録!$B$41*(25-$B$2)-情報登録!$B$42*('STC計算（5～8ST）'!A61-'DATA（5～8ST）'!B61)-情報登録!$B$43*'STC計算（5～8ST）'!A61*(25-'STC計算（5～8ST）'!$B$2)</f>
        <v>372.24094370792614</v>
      </c>
      <c r="C61" s="4">
        <f t="shared" si="0"/>
        <v>1767.9035970508144</v>
      </c>
      <c r="D61" s="12">
        <f>'DATA（5～8ST）'!F61+'DATA（5～8ST）'!$F$106*(1000/$E$1-1)+情報登録!$B$40*(25-$E$2)</f>
        <v>4.7502106406080351</v>
      </c>
      <c r="E61" s="12">
        <f>'DATA（5～8ST）'!G61+情報登録!$B$41*(25-$E$2)-情報登録!$B$42*('STC計算（5～8ST）'!D61-'DATA（5～8ST）'!F61)-情報登録!$B$43*'STC計算（5～8ST）'!D61*(25-'STC計算（5～8ST）'!$E$2)</f>
        <v>373.14052125950053</v>
      </c>
      <c r="F61" s="12">
        <f t="shared" si="1"/>
        <v>1772.4960745289081</v>
      </c>
      <c r="G61" s="5">
        <f>'DATA（5～8ST）'!J61+'DATA（5～8ST）'!$J$106*(1000/$H$1-1)+情報登録!$B$40*(25-$H$2)</f>
        <v>4.7636416938110751</v>
      </c>
      <c r="H61" s="5">
        <f>'DATA（5～8ST）'!K61+情報登録!$B$41*(25-$H$2)-情報登録!$B$42*('STC計算（5～8ST）'!G61-'DATA（5～8ST）'!J61)-情報登録!$B$43*'STC計算（5～8ST）'!G61*(25-'STC計算（5～8ST）'!$H$2)</f>
        <v>372.53890646579799</v>
      </c>
      <c r="I61" s="5">
        <f t="shared" si="3"/>
        <v>1774.6418674072595</v>
      </c>
      <c r="J61" s="15">
        <f>'DATA（5～8ST）'!N61+'DATA（5～8ST）'!$N$106*(1000/$K$1-1)+情報登録!$B$40*(25-$K$2)</f>
        <v>4.7602106406080349</v>
      </c>
      <c r="K61" s="15">
        <f>'DATA（5～8ST）'!O61+情報登録!$B$41*(25-$K$2)-情報登録!$B$42*('STC計算（5～8ST）'!J61-'DATA（5～8ST）'!N61)-情報登録!$B$43*'STC計算（5～8ST）'!J61*(25-'STC計算（5～8ST）'!$K$2)</f>
        <v>376.44059625950052</v>
      </c>
      <c r="L61" s="15">
        <f t="shared" si="2"/>
        <v>1791.9365318713076</v>
      </c>
      <c r="M61">
        <f>'DATA（5～8ST）'!B61*'DATA（5～8ST）'!C61</f>
        <v>1539.6160000000002</v>
      </c>
      <c r="N61">
        <f>'DATA（5～8ST）'!F61*'DATA（5～8ST）'!G61</f>
        <v>1543.3600000000001</v>
      </c>
      <c r="O61">
        <f>'DATA（5～8ST）'!J61*'DATA（5～8ST）'!K61</f>
        <v>1544.568</v>
      </c>
      <c r="P61">
        <f>'DATA（5～8ST）'!N61*'DATA（5～8ST）'!O61</f>
        <v>1560.8310000000001</v>
      </c>
    </row>
    <row r="62" spans="1:16">
      <c r="A62" s="4">
        <f>'DATA（5～8ST）'!B62+'DATA（5～8ST）'!$B$106*(1000/$B$1-1)+情報登録!$B$40*(25-$B$2)</f>
        <v>4.8593528773072743</v>
      </c>
      <c r="B62" s="4">
        <f>'DATA（5～8ST）'!C62+情報登録!$B$41*(25-$B$2)-情報登録!$B$42*('STC計算（5～8ST）'!A62-'DATA（5～8ST）'!B62)-情報登録!$B$43*'STC計算（5～8ST）'!A62*(25-'STC計算（5～8ST）'!$B$2)</f>
        <v>370.74176870792616</v>
      </c>
      <c r="C62" s="4">
        <f t="shared" si="0"/>
        <v>1801.565080508849</v>
      </c>
      <c r="D62" s="12">
        <f>'DATA（5～8ST）'!F62+'DATA（5～8ST）'!$F$106*(1000/$E$1-1)+情報登録!$B$40*(25-$E$2)</f>
        <v>4.8702106406080352</v>
      </c>
      <c r="E62" s="12">
        <f>'DATA（5～8ST）'!G62+情報登録!$B$41*(25-$E$2)-情報登録!$B$42*('STC計算（5～8ST）'!D62-'DATA（5～8ST）'!F62)-情報登録!$B$43*'STC計算（5～8ST）'!D62*(25-'STC計算（5～8ST）'!$E$2)</f>
        <v>371.64142125950053</v>
      </c>
      <c r="F62" s="12">
        <f t="shared" si="1"/>
        <v>1809.9720043087127</v>
      </c>
      <c r="G62" s="5">
        <f>'DATA（5～8ST）'!J62+'DATA（5～8ST）'!$J$106*(1000/$H$1-1)+情報登録!$B$40*(25-$H$2)</f>
        <v>4.8736416938110754</v>
      </c>
      <c r="H62" s="5">
        <f>'DATA（5～8ST）'!K62+情報登録!$B$41*(25-$H$2)-情報登録!$B$42*('STC計算（5～8ST）'!G62-'DATA（5～8ST）'!J62)-情報登録!$B$43*'STC計算（5～8ST）'!G62*(25-'STC計算（5～8ST）'!$H$2)</f>
        <v>371.03973146579801</v>
      </c>
      <c r="I62" s="5">
        <f t="shared" si="3"/>
        <v>1808.3147053321784</v>
      </c>
      <c r="J62" s="15">
        <f>'DATA（5～8ST）'!N62+'DATA（5～8ST）'!$N$106*(1000/$K$1-1)+情報登録!$B$40*(25-$K$2)</f>
        <v>4.880210640608035</v>
      </c>
      <c r="K62" s="15">
        <f>'DATA（5～8ST）'!O62+情報登録!$B$41*(25-$K$2)-情報登録!$B$42*('STC計算（5～8ST）'!J62-'DATA（5～8ST）'!N62)-情報登録!$B$43*'STC計算（5～8ST）'!J62*(25-'STC計算（5～8ST）'!$K$2)</f>
        <v>374.94149625950052</v>
      </c>
      <c r="L62" s="15">
        <f t="shared" si="2"/>
        <v>1829.7934796511122</v>
      </c>
      <c r="M62">
        <f>'DATA（5～8ST）'!B62*'DATA（5～8ST）'!C62</f>
        <v>1573.922</v>
      </c>
      <c r="N62">
        <f>'DATA（5～8ST）'!F62*'DATA（5～8ST）'!G62</f>
        <v>1581.46</v>
      </c>
      <c r="O62">
        <f>'DATA（5～8ST）'!J62*'DATA（5～8ST）'!K62</f>
        <v>1578.8920000000001</v>
      </c>
      <c r="P62">
        <f>'DATA（5～8ST）'!N62*'DATA（5～8ST）'!O62</f>
        <v>1599.3120000000001</v>
      </c>
    </row>
    <row r="63" spans="1:16">
      <c r="A63" s="4">
        <f>'DATA（5～8ST）'!B63+'DATA（5～8ST）'!$B$106*(1000/$B$1-1)+情報登録!$B$40*(25-$B$2)</f>
        <v>4.9693528773072746</v>
      </c>
      <c r="B63" s="4">
        <f>'DATA（5～8ST）'!C63+情報登録!$B$41*(25-$B$2)-情報登録!$B$42*('STC計算（5～8ST）'!A63-'DATA（5～8ST）'!B63)-情報登録!$B$43*'STC計算（5～8ST）'!A63*(25-'STC計算（5～8ST）'!$B$2)</f>
        <v>369.64259370792615</v>
      </c>
      <c r="C63" s="4">
        <f t="shared" si="0"/>
        <v>1836.8844866178067</v>
      </c>
      <c r="D63" s="12">
        <f>'DATA（5～8ST）'!F63+'DATA（5～8ST）'!$F$106*(1000/$E$1-1)+情報登録!$B$40*(25-$E$2)</f>
        <v>4.9802106406080346</v>
      </c>
      <c r="E63" s="12">
        <f>'DATA（5～8ST）'!G63+情報登録!$B$41*(25-$E$2)-情報登録!$B$42*('STC計算（5～8ST）'!D63-'DATA（5～8ST）'!F63)-情報登録!$B$43*'STC計算（5～8ST）'!D63*(25-'STC計算（5～8ST）'!$E$2)</f>
        <v>370.54224625950053</v>
      </c>
      <c r="F63" s="12">
        <f t="shared" si="1"/>
        <v>1845.3784376163674</v>
      </c>
      <c r="G63" s="5">
        <f>'DATA（5～8ST）'!J63+'DATA（5～8ST）'!$J$106*(1000/$H$1-1)+情報登録!$B$40*(25-$H$2)</f>
        <v>4.9836416938110748</v>
      </c>
      <c r="H63" s="5">
        <f>'DATA（5～8ST）'!K63+情報登録!$B$41*(25-$H$2)-情報登録!$B$42*('STC計算（5～8ST）'!G63-'DATA（5～8ST）'!J63)-情報登録!$B$43*'STC計算（5～8ST）'!G63*(25-'STC計算（5～8ST）'!$H$2)</f>
        <v>369.94055646579807</v>
      </c>
      <c r="I63" s="5">
        <f t="shared" si="3"/>
        <v>1843.6511814346215</v>
      </c>
      <c r="J63" s="15">
        <f>'DATA（5～8ST）'!N63+'DATA（5～8ST）'!$N$106*(1000/$K$1-1)+情報登録!$B$40*(25-$K$2)</f>
        <v>4.9902106406080353</v>
      </c>
      <c r="K63" s="15">
        <f>'DATA（5～8ST）'!O63+情報登録!$B$41*(25-$K$2)-情報登録!$B$42*('STC計算（5～8ST）'!J63-'DATA（5～8ST）'!N63)-情報登録!$B$43*'STC計算（5～8ST）'!J63*(25-'STC計算（5～8ST）'!$K$2)</f>
        <v>373.74232125950056</v>
      </c>
      <c r="L63" s="15">
        <f t="shared" si="2"/>
        <v>1865.0529083947065</v>
      </c>
      <c r="M63">
        <f>'DATA（5～8ST）'!B63*'DATA（5～8ST）'!C63</f>
        <v>1609.6499999999999</v>
      </c>
      <c r="N63">
        <f>'DATA（5～8ST）'!F63*'DATA（5～8ST）'!G63</f>
        <v>1617.2759999999998</v>
      </c>
      <c r="O63">
        <f>'DATA（5～8ST）'!J63*'DATA（5～8ST）'!K63</f>
        <v>1614.6419999999998</v>
      </c>
      <c r="P63">
        <f>'DATA（5～8ST）'!N63*'DATA（5～8ST）'!O63</f>
        <v>1635.0400000000002</v>
      </c>
    </row>
    <row r="64" spans="1:16">
      <c r="A64" s="4">
        <f>'DATA（5～8ST）'!B64+'DATA（5～8ST）'!$B$106*(1000/$B$1-1)+情報登録!$B$40*(25-$B$2)</f>
        <v>5.0893528773072747</v>
      </c>
      <c r="B64" s="4">
        <f>'DATA（5～8ST）'!C64+情報登録!$B$41*(25-$B$2)-情報登録!$B$42*('STC計算（5～8ST）'!A64-'DATA（5～8ST）'!B64)-情報登録!$B$43*'STC計算（5～8ST）'!A64*(25-'STC計算（5～8ST）'!$B$2)</f>
        <v>368.44349370792617</v>
      </c>
      <c r="C64" s="4">
        <f t="shared" si="0"/>
        <v>1875.1389548275788</v>
      </c>
      <c r="D64" s="12">
        <f>'DATA（5～8ST）'!F64+'DATA（5～8ST）'!$F$106*(1000/$E$1-1)+情報登録!$B$40*(25-$E$2)</f>
        <v>5.090210640608035</v>
      </c>
      <c r="E64" s="12">
        <f>'DATA（5～8ST）'!G64+情報登録!$B$41*(25-$E$2)-情報登録!$B$42*('STC計算（5～8ST）'!D64-'DATA（5～8ST）'!F64)-情報登録!$B$43*'STC計算（5～8ST）'!D64*(25-'STC計算（5～8ST）'!$E$2)</f>
        <v>369.04307125950049</v>
      </c>
      <c r="F64" s="12">
        <f t="shared" si="1"/>
        <v>1878.5069681677787</v>
      </c>
      <c r="G64" s="5">
        <f>'DATA（5～8ST）'!J64+'DATA（5～8ST）'!$J$106*(1000/$H$1-1)+情報登録!$B$40*(25-$H$2)</f>
        <v>5.1036416938110749</v>
      </c>
      <c r="H64" s="5">
        <f>'DATA（5～8ST）'!K64+情報登録!$B$41*(25-$H$2)-情報登録!$B$42*('STC計算（5～8ST）'!G64-'DATA（5～8ST）'!J64)-情報登録!$B$43*'STC計算（5～8ST）'!G64*(25-'STC計算（5～8ST）'!$H$2)</f>
        <v>368.74145646579808</v>
      </c>
      <c r="I64" s="5">
        <f t="shared" si="3"/>
        <v>1881.9242714554684</v>
      </c>
      <c r="J64" s="15">
        <f>'DATA（5～8ST）'!N64+'DATA（5～8ST）'!$N$106*(1000/$K$1-1)+情報登録!$B$40*(25-$K$2)</f>
        <v>5.1102106406080345</v>
      </c>
      <c r="K64" s="15">
        <f>'DATA（5～8ST）'!O64+情報登録!$B$41*(25-$K$2)-情報登録!$B$42*('STC計算（5～8ST）'!J64-'DATA（5～8ST）'!N64)-情報登録!$B$43*'STC計算（5～8ST）'!J64*(25-'STC計算（5～8ST）'!$K$2)</f>
        <v>371.94322125950055</v>
      </c>
      <c r="L64" s="15">
        <f t="shared" si="2"/>
        <v>1900.7082069823282</v>
      </c>
      <c r="M64">
        <f>'DATA（5～8ST）'!B64*'DATA（5～8ST）'!C64</f>
        <v>1648.3500000000001</v>
      </c>
      <c r="N64">
        <f>'DATA（5～8ST）'!F64*'DATA（5～8ST）'!G64</f>
        <v>1651.05</v>
      </c>
      <c r="O64">
        <f>'DATA（5～8ST）'!J64*'DATA（5～8ST）'!K64</f>
        <v>1653.366</v>
      </c>
      <c r="P64">
        <f>'DATA（5～8ST）'!N64*'DATA（5～8ST）'!O64</f>
        <v>1671.4959999999999</v>
      </c>
    </row>
    <row r="65" spans="1:16">
      <c r="A65" s="4">
        <f>'DATA（5～8ST）'!B65+'DATA（5～8ST）'!$B$106*(1000/$B$1-1)+情報登録!$B$40*(25-$B$2)</f>
        <v>5.199352877307275</v>
      </c>
      <c r="B65" s="4">
        <f>'DATA（5～8ST）'!C65+情報登録!$B$41*(25-$B$2)-情報登録!$B$42*('STC計算（5～8ST）'!A65-'DATA（5～8ST）'!B65)-情報登録!$B$43*'STC計算（5～8ST）'!A65*(25-'STC計算（5～8ST）'!$B$2)</f>
        <v>366.94431870792613</v>
      </c>
      <c r="C65" s="4">
        <f t="shared" si="0"/>
        <v>1907.8729992856136</v>
      </c>
      <c r="D65" s="12">
        <f>'DATA（5～8ST）'!F65+'DATA（5～8ST）'!$F$106*(1000/$E$1-1)+情報登録!$B$40*(25-$E$2)</f>
        <v>5.2102106406080351</v>
      </c>
      <c r="E65" s="12">
        <f>'DATA（5～8ST）'!G65+情報登録!$B$41*(25-$E$2)-情報登録!$B$42*('STC計算（5～8ST）'!D65-'DATA（5～8ST）'!F65)-情報登録!$B$43*'STC計算（5～8ST）'!D65*(25-'STC計算（5～8ST）'!$E$2)</f>
        <v>367.54397125950049</v>
      </c>
      <c r="F65" s="12">
        <f t="shared" si="1"/>
        <v>1914.9815099475834</v>
      </c>
      <c r="G65" s="5">
        <f>'DATA（5～8ST）'!J65+'DATA（5～8ST）'!$J$106*(1000/$H$1-1)+情報登録!$B$40*(25-$H$2)</f>
        <v>5.2136416938110752</v>
      </c>
      <c r="H65" s="5">
        <f>'DATA（5～8ST）'!K65+情報登録!$B$41*(25-$H$2)-情報登録!$B$42*('STC計算（5～8ST）'!G65-'DATA（5～8ST）'!J65)-情報登録!$B$43*'STC計算（5～8ST）'!G65*(25-'STC計算（5～8ST）'!$H$2)</f>
        <v>366.94228146579803</v>
      </c>
      <c r="I65" s="5">
        <f t="shared" si="3"/>
        <v>1913.1055778722437</v>
      </c>
      <c r="J65" s="15">
        <f>'DATA（5～8ST）'!N65+'DATA（5～8ST）'!$N$106*(1000/$K$1-1)+情報登録!$B$40*(25-$K$2)</f>
        <v>5.2202106406080349</v>
      </c>
      <c r="K65" s="15">
        <f>'DATA（5～8ST）'!O65+情報登録!$B$41*(25-$K$2)-情報登録!$B$42*('STC計算（5～8ST）'!J65-'DATA（5～8ST）'!N65)-情報登録!$B$43*'STC計算（5～8ST）'!J65*(25-'STC計算（5～8ST）'!$K$2)</f>
        <v>370.54404625950053</v>
      </c>
      <c r="L65" s="15">
        <f t="shared" si="2"/>
        <v>1934.3179730978006</v>
      </c>
      <c r="M65">
        <f>'DATA（5～8ST）'!B65*'DATA（5～8ST）'!C65</f>
        <v>1681.7280000000001</v>
      </c>
      <c r="N65">
        <f>'DATA（5～8ST）'!F65*'DATA（5～8ST）'!G65</f>
        <v>1688.1479999999999</v>
      </c>
      <c r="O65">
        <f>'DATA（5～8ST）'!J65*'DATA（5～8ST）'!K65</f>
        <v>1685.3760000000002</v>
      </c>
      <c r="P65">
        <f>'DATA（5～8ST）'!N65*'DATA（5～8ST）'!O65</f>
        <v>1705.6919999999998</v>
      </c>
    </row>
    <row r="66" spans="1:16">
      <c r="A66" s="4">
        <f>'DATA（5～8ST）'!B66+'DATA（5～8ST）'!$B$106*(1000/$B$1-1)+情報登録!$B$40*(25-$B$2)</f>
        <v>5.3093528773072745</v>
      </c>
      <c r="B66" s="4">
        <f>'DATA（5～8ST）'!C66+情報登録!$B$41*(25-$B$2)-情報登録!$B$42*('STC計算（5～8ST）'!A66-'DATA（5～8ST）'!B66)-情報登録!$B$43*'STC計算（5～8ST）'!A66*(25-'STC計算（5～8ST）'!$B$2)</f>
        <v>365.44514370792615</v>
      </c>
      <c r="C66" s="4">
        <f t="shared" si="0"/>
        <v>1940.2772252436482</v>
      </c>
      <c r="D66" s="12">
        <f>'DATA（5～8ST）'!F66+'DATA（5～8ST）'!$F$106*(1000/$E$1-1)+情報登録!$B$40*(25-$E$2)</f>
        <v>5.3202106406080354</v>
      </c>
      <c r="E66" s="12">
        <f>'DATA（5～8ST）'!G66+情報登録!$B$41*(25-$E$2)-情報登録!$B$42*('STC計算（5～8ST）'!D66-'DATA（5～8ST）'!F66)-情報登録!$B$43*'STC計算（5～8ST）'!D66*(25-'STC計算（5～8ST）'!$E$2)</f>
        <v>366.34479625950053</v>
      </c>
      <c r="F66" s="12">
        <f t="shared" si="1"/>
        <v>1949.0314831911776</v>
      </c>
      <c r="G66" s="5">
        <f>'DATA（5～8ST）'!J66+'DATA（5～8ST）'!$J$106*(1000/$H$1-1)+情報登録!$B$40*(25-$H$2)</f>
        <v>5.3236416938110755</v>
      </c>
      <c r="H66" s="5">
        <f>'DATA（5～8ST）'!K66+情報登録!$B$41*(25-$H$2)-情報登録!$B$42*('STC計算（5～8ST）'!G66-'DATA（5～8ST）'!J66)-情報登録!$B$43*'STC計算（5～8ST）'!G66*(25-'STC計算（5～8ST）'!$H$2)</f>
        <v>365.74310646579806</v>
      </c>
      <c r="I66" s="5">
        <f t="shared" si="3"/>
        <v>1947.0852508053058</v>
      </c>
      <c r="J66" s="15">
        <f>'DATA（5～8ST）'!N66+'DATA（5～8ST）'!$N$106*(1000/$K$1-1)+情報登録!$B$40*(25-$K$2)</f>
        <v>5.3302106406080352</v>
      </c>
      <c r="K66" s="15">
        <f>'DATA（5～8ST）'!O66+情報登録!$B$41*(25-$K$2)-情報登録!$B$42*('STC計算（5～8ST）'!J66-'DATA（5～8ST）'!N66)-情報登録!$B$43*'STC計算（5～8ST）'!J66*(25-'STC計算（5～8ST）'!$K$2)</f>
        <v>369.0448712595005</v>
      </c>
      <c r="L66" s="15">
        <f t="shared" si="2"/>
        <v>1967.086899649212</v>
      </c>
      <c r="M66">
        <f>'DATA（5～8ST）'!B66*'DATA（5～8ST）'!C66</f>
        <v>1714.7760000000001</v>
      </c>
      <c r="N66">
        <f>'DATA（5～8ST）'!F66*'DATA（5～8ST）'!G66</f>
        <v>1722.6660000000002</v>
      </c>
      <c r="O66">
        <f>'DATA（5～8ST）'!J66*'DATA（5～8ST）'!K66</f>
        <v>1719.8280000000002</v>
      </c>
      <c r="P66">
        <f>'DATA（5～8ST）'!N66*'DATA（5～8ST）'!O66</f>
        <v>1739.106</v>
      </c>
    </row>
    <row r="67" spans="1:16">
      <c r="A67" s="4">
        <f>'DATA（5～8ST）'!B67+'DATA（5～8ST）'!$B$106*(1000/$B$1-1)+情報登録!$B$40*(25-$B$2)</f>
        <v>5.4293528773072746</v>
      </c>
      <c r="B67" s="4">
        <f>'DATA（5～8ST）'!C67+情報登録!$B$41*(25-$B$2)-情報登録!$B$42*('STC計算（5～8ST）'!A67-'DATA（5～8ST）'!B67)-情報登録!$B$43*'STC計算（5～8ST）'!A67*(25-'STC計算（5～8ST）'!$B$2)</f>
        <v>364.04604370792612</v>
      </c>
      <c r="C67" s="4">
        <f t="shared" si="0"/>
        <v>1976.5344348779586</v>
      </c>
      <c r="D67" s="12">
        <f>'DATA（5～8ST）'!F67+'DATA（5～8ST）'!$F$106*(1000/$E$1-1)+情報登録!$B$40*(25-$E$2)</f>
        <v>5.4302106406080348</v>
      </c>
      <c r="E67" s="12">
        <f>'DATA（5～8ST）'!G67+情報登録!$B$41*(25-$E$2)-情報登録!$B$42*('STC計算（5～8ST）'!D67-'DATA（5～8ST）'!F67)-情報登録!$B$43*'STC計算（5～8ST）'!D67*(25-'STC計算（5～8ST）'!$E$2)</f>
        <v>364.54562125950054</v>
      </c>
      <c r="F67" s="12">
        <f t="shared" si="1"/>
        <v>1979.5595115504063</v>
      </c>
      <c r="G67" s="5">
        <f>'DATA（5～8ST）'!J67+'DATA（5～8ST）'!$J$106*(1000/$H$1-1)+情報登録!$B$40*(25-$H$2)</f>
        <v>5.4436416938110748</v>
      </c>
      <c r="H67" s="5">
        <f>'DATA（5～8ST）'!K67+情報登録!$B$41*(25-$H$2)-情報登録!$B$42*('STC計算（5～8ST）'!G67-'DATA（5～8ST）'!J67)-情報登録!$B$43*'STC計算（5～8ST）'!G67*(25-'STC計算（5～8ST）'!$H$2)</f>
        <v>364.34400646579803</v>
      </c>
      <c r="I67" s="5">
        <f t="shared" si="3"/>
        <v>1983.3582244873899</v>
      </c>
      <c r="J67" s="15">
        <f>'DATA（5～8ST）'!N67+'DATA（5～8ST）'!$N$106*(1000/$K$1-1)+情報登録!$B$40*(25-$K$2)</f>
        <v>5.4502106406080353</v>
      </c>
      <c r="K67" s="15">
        <f>'DATA（5～8ST）'!O67+情報登録!$B$41*(25-$K$2)-情報登録!$B$42*('STC計算（5～8ST）'!J67-'DATA（5～8ST）'!N67)-情報登録!$B$43*'STC計算（5～8ST）'!J67*(25-'STC計算（5～8ST）'!$K$2)</f>
        <v>367.84577125950051</v>
      </c>
      <c r="L67" s="15">
        <f t="shared" si="2"/>
        <v>2004.8369366211991</v>
      </c>
      <c r="M67">
        <f>'DATA（5～8ST）'!B67*'DATA（5～8ST）'!C67</f>
        <v>1751.5959999999998</v>
      </c>
      <c r="N67">
        <f>'DATA（5～8ST）'!F67*'DATA（5～8ST）'!G67</f>
        <v>1754.0159999999998</v>
      </c>
      <c r="O67">
        <f>'DATA（5～8ST）'!J67*'DATA（5～8ST）'!K67</f>
        <v>1756.6699999999998</v>
      </c>
      <c r="P67">
        <f>'DATA（5～8ST）'!N67*'DATA（5～8ST）'!O67</f>
        <v>1777.3020000000001</v>
      </c>
    </row>
    <row r="68" spans="1:16">
      <c r="A68" s="4">
        <f>'DATA（5～8ST）'!B68+'DATA（5～8ST）'!$B$106*(1000/$B$1-1)+情報登録!$B$40*(25-$B$2)</f>
        <v>5.5493528773072747</v>
      </c>
      <c r="B68" s="4">
        <f>'DATA（5～8ST）'!C68+情報登録!$B$41*(25-$B$2)-情報登録!$B$42*('STC計算（5～8ST）'!A68-'DATA（5～8ST）'!B68)-情報登録!$B$43*'STC計算（5～8ST）'!A68*(25-'STC計算（5～8ST）'!$B$2)</f>
        <v>362.24694370792616</v>
      </c>
      <c r="C68" s="4">
        <f t="shared" si="0"/>
        <v>2010.2361193613465</v>
      </c>
      <c r="D68" s="12">
        <f>'DATA（5～8ST）'!F68+'DATA（5～8ST）'!$F$106*(1000/$E$1-1)+情報登録!$B$40*(25-$E$2)</f>
        <v>5.5502106406080349</v>
      </c>
      <c r="E68" s="12">
        <f>'DATA（5～8ST）'!G68+情報登録!$B$41*(25-$E$2)-情報登録!$B$42*('STC計算（5～8ST）'!D68-'DATA（5～8ST）'!F68)-情報登録!$B$43*'STC計算（5～8ST）'!D68*(25-'STC計算（5～8ST）'!$E$2)</f>
        <v>362.84652125950055</v>
      </c>
      <c r="F68" s="12">
        <f t="shared" si="1"/>
        <v>2013.8746232020894</v>
      </c>
      <c r="G68" s="5">
        <f>'DATA（5～8ST）'!J68+'DATA（5～8ST）'!$J$106*(1000/$H$1-1)+情報登録!$B$40*(25-$H$2)</f>
        <v>5.5636416938110749</v>
      </c>
      <c r="H68" s="5">
        <f>'DATA（5～8ST）'!K68+情報登録!$B$41*(25-$H$2)-情報登録!$B$42*('STC計算（5～8ST）'!G68-'DATA（5～8ST）'!J68)-情報登録!$B$43*'STC計算（5～8ST）'!G68*(25-'STC計算（5～8ST）'!$H$2)</f>
        <v>362.84490646579803</v>
      </c>
      <c r="I68" s="5">
        <f t="shared" si="3"/>
        <v>2018.7390500000936</v>
      </c>
      <c r="J68" s="15">
        <f>'DATA（5～8ST）'!N68+'DATA（5～8ST）'!$N$106*(1000/$K$1-1)+情報登録!$B$40*(25-$K$2)</f>
        <v>5.5702106406080354</v>
      </c>
      <c r="K68" s="15">
        <f>'DATA（5～8ST）'!O68+情報登録!$B$41*(25-$K$2)-情報登録!$B$42*('STC計算（5～8ST）'!J68-'DATA（5～8ST）'!N68)-情報登録!$B$43*'STC計算（5～8ST）'!J68*(25-'STC計算（5～8ST）'!$K$2)</f>
        <v>366.0466712595005</v>
      </c>
      <c r="L68" s="18">
        <f t="shared" si="2"/>
        <v>2038.9570632088212</v>
      </c>
      <c r="M68">
        <f>'DATA（5～8ST）'!B68*'DATA（5～8ST）'!C68</f>
        <v>1786.096</v>
      </c>
      <c r="N68">
        <f>'DATA（5～8ST）'!F68*'DATA（5～8ST）'!G68</f>
        <v>1789.0719999999999</v>
      </c>
      <c r="O68">
        <f>'DATA（5～8ST）'!J68*'DATA（5～8ST）'!K68</f>
        <v>1792.6789999999999</v>
      </c>
      <c r="P68">
        <f>'DATA（5～8ST）'!N68*'DATA（5～8ST）'!O68</f>
        <v>1812.222</v>
      </c>
    </row>
    <row r="69" spans="1:16">
      <c r="A69" s="4">
        <f>'DATA（5～8ST）'!B69+'DATA（5～8ST）'!$B$106*(1000/$B$1-1)+情報登録!$B$40*(25-$B$2)</f>
        <v>5.659352877307275</v>
      </c>
      <c r="B69" s="4">
        <f>'DATA（5～8ST）'!C69+情報登録!$B$41*(25-$B$2)-情報登録!$B$42*('STC計算（5～8ST）'!A69-'DATA（5～8ST）'!B69)-情報登録!$B$43*'STC計算（5～8ST）'!A69*(25-'STC計算（5～8ST）'!$B$2)</f>
        <v>361.04776870792608</v>
      </c>
      <c r="C69" s="4">
        <f t="shared" si="0"/>
        <v>2043.2967286825731</v>
      </c>
      <c r="D69" s="12">
        <f>'DATA（5～8ST）'!F69+'DATA（5～8ST）'!$F$106*(1000/$E$1-1)+情報登録!$B$40*(25-$E$2)</f>
        <v>5.6602106406080352</v>
      </c>
      <c r="E69" s="12">
        <f>'DATA（5～8ST）'!G69+情報登録!$B$41*(25-$E$2)-情報登録!$B$42*('STC計算（5～8ST）'!D69-'DATA（5～8ST）'!F69)-情報登録!$B$43*'STC計算（5～8ST）'!D69*(25-'STC計算（5～8ST）'!$E$2)</f>
        <v>361.64734625950052</v>
      </c>
      <c r="F69" s="12">
        <f t="shared" si="1"/>
        <v>2047.0001574456835</v>
      </c>
      <c r="G69" s="5">
        <f>'DATA（5～8ST）'!J69+'DATA（5～8ST）'!$J$106*(1000/$H$1-1)+情報登録!$B$40*(25-$H$2)</f>
        <v>5.6736416938110752</v>
      </c>
      <c r="H69" s="5">
        <f>'DATA（5～8ST）'!K69+情報登録!$B$41*(25-$H$2)-情報登録!$B$42*('STC計算（5～8ST）'!G69-'DATA（5～8ST）'!J69)-情報登録!$B$43*'STC計算（5～8ST）'!G69*(25-'STC計算（5～8ST）'!$H$2)</f>
        <v>361.04573146579804</v>
      </c>
      <c r="I69" s="5">
        <f t="shared" si="3"/>
        <v>2048.444115416869</v>
      </c>
      <c r="J69" s="15">
        <f>'DATA（5～8ST）'!N69+'DATA（5～8ST）'!$N$106*(1000/$K$1-1)+情報登録!$B$40*(25-$K$2)</f>
        <v>5.6802106406080348</v>
      </c>
      <c r="K69" s="15">
        <f>'DATA（5～8ST）'!O69+情報登録!$B$41*(25-$K$2)-情報登録!$B$42*('STC計算（5～8ST）'!J69-'DATA（5～8ST）'!N69)-情報登録!$B$43*'STC計算（5～8ST）'!J69*(25-'STC計算（5～8ST）'!$K$2)</f>
        <v>364.54749625950052</v>
      </c>
      <c r="L69" s="18">
        <f t="shared" si="2"/>
        <v>2070.7065672602325</v>
      </c>
      <c r="M69">
        <f>'DATA（5～8ST）'!B69*'DATA（5～8ST）'!C69</f>
        <v>1819.623</v>
      </c>
      <c r="N69">
        <f>'DATA（5～8ST）'!F69*'DATA（5～8ST）'!G69</f>
        <v>1822.6650000000002</v>
      </c>
      <c r="O69">
        <f>'DATA（5～8ST）'!J69*'DATA（5～8ST）'!K69</f>
        <v>1823.212</v>
      </c>
      <c r="P69">
        <f>'DATA（5～8ST）'!N69*'DATA（5～8ST）'!O69</f>
        <v>1844.6159999999998</v>
      </c>
    </row>
    <row r="70" spans="1:16">
      <c r="A70" s="4">
        <f>'DATA（5～8ST）'!B70+'DATA（5～8ST）'!$B$106*(1000/$B$1-1)+情報登録!$B$40*(25-$B$2)</f>
        <v>5.7793528773072751</v>
      </c>
      <c r="B70" s="4">
        <f>'DATA（5～8ST）'!C70+情報登録!$B$41*(25-$B$2)-情報登録!$B$42*('STC計算（5～8ST）'!A70-'DATA（5～8ST）'!B70)-情報登録!$B$43*'STC計算（5～8ST）'!A70*(25-'STC計算（5～8ST）'!$B$2)</f>
        <v>359.24866870792613</v>
      </c>
      <c r="C70" s="4">
        <f t="shared" si="0"/>
        <v>2076.224827165961</v>
      </c>
      <c r="D70" s="12">
        <f>'DATA（5～8ST）'!F70+'DATA（5～8ST）'!$F$106*(1000/$E$1-1)+情報登録!$B$40*(25-$E$2)</f>
        <v>5.7802106406080354</v>
      </c>
      <c r="E70" s="12">
        <f>'DATA（5～8ST）'!G70+情報登録!$B$41*(25-$E$2)-情報登録!$B$42*('STC計算（5～8ST）'!D70-'DATA（5～8ST）'!F70)-情報登録!$B$43*'STC計算（5～8ST）'!D70*(25-'STC計算（5～8ST）'!$E$2)</f>
        <v>359.84824625950051</v>
      </c>
      <c r="F70" s="12">
        <f t="shared" si="1"/>
        <v>2079.9986620333057</v>
      </c>
      <c r="G70" s="5">
        <f>'DATA（5～8ST）'!J70+'DATA（5～8ST）'!$J$106*(1000/$H$1-1)+情報登録!$B$40*(25-$H$2)</f>
        <v>5.7936416938110753</v>
      </c>
      <c r="H70" s="5">
        <f>'DATA（5～8ST）'!K70+情報登録!$B$41*(25-$H$2)-情報登録!$B$42*('STC計算（5～8ST）'!G70-'DATA（5～8ST）'!J70)-情報登録!$B$43*'STC計算（5～8ST）'!G70*(25-'STC計算（5～8ST）'!$H$2)</f>
        <v>359.54663146579804</v>
      </c>
      <c r="I70" s="5">
        <f t="shared" si="3"/>
        <v>2083.0843549295728</v>
      </c>
      <c r="J70" s="15">
        <f>'DATA（5～8ST）'!N70+'DATA（5～8ST）'!$N$106*(1000/$K$1-1)+情報登録!$B$40*(25-$K$2)</f>
        <v>5.7902106406080351</v>
      </c>
      <c r="K70" s="15">
        <f>'DATA（5～8ST）'!O70+情報登録!$B$41*(25-$K$2)-情報登録!$B$42*('STC計算（5～8ST）'!J70-'DATA（5～8ST）'!N70)-情報登録!$B$43*'STC計算（5～8ST）'!J70*(25-'STC計算（5～8ST）'!$K$2)</f>
        <v>362.54832125950054</v>
      </c>
      <c r="L70" s="18">
        <f t="shared" si="2"/>
        <v>2099.2311474913404</v>
      </c>
      <c r="M70">
        <f>'DATA（5～8ST）'!B70*'DATA（5～8ST）'!C70</f>
        <v>1853.3490000000002</v>
      </c>
      <c r="N70">
        <f>'DATA（5～8ST）'!F70*'DATA（5～8ST）'!G70</f>
        <v>1856.4630000000002</v>
      </c>
      <c r="O70">
        <f>'DATA（5～8ST）'!J70*'DATA（5～8ST）'!K70</f>
        <v>1858.48</v>
      </c>
      <c r="P70">
        <f>'DATA（5～8ST）'!N70*'DATA（5～8ST）'!O70</f>
        <v>1874.08</v>
      </c>
    </row>
    <row r="71" spans="1:16">
      <c r="A71" s="4">
        <f>'DATA（5～8ST）'!B71+'DATA（5～8ST）'!$B$106*(1000/$B$1-1)+情報登録!$B$40*(25-$B$2)</f>
        <v>5.8893528773072745</v>
      </c>
      <c r="B71" s="4">
        <f>'DATA（5～8ST）'!C71+情報登録!$B$41*(25-$B$2)-情報登録!$B$42*('STC計算（5～8ST）'!A71-'DATA（5～8ST）'!B71)-情報登録!$B$43*'STC計算（5～8ST）'!A71*(25-'STC計算（5～8ST）'!$B$2)</f>
        <v>357.5494937079261</v>
      </c>
      <c r="C71" s="4">
        <f t="shared" si="0"/>
        <v>2105.7351395485339</v>
      </c>
      <c r="D71" s="12">
        <f>'DATA（5～8ST）'!F71+'DATA（5～8ST）'!$F$106*(1000/$E$1-1)+情報登録!$B$40*(25-$E$2)</f>
        <v>5.9002106406080346</v>
      </c>
      <c r="E71" s="12">
        <f>'DATA（5～8ST）'!G71+情報登録!$B$41*(25-$E$2)-情報登録!$B$42*('STC計算（5～8ST）'!D71-'DATA（5～8ST）'!F71)-情報登録!$B$43*'STC計算（5～8ST）'!D71*(25-'STC計算（5～8ST）'!$E$2)</f>
        <v>357.84914625950051</v>
      </c>
      <c r="F71" s="12">
        <f t="shared" si="1"/>
        <v>2111.3853404928059</v>
      </c>
      <c r="G71" s="5">
        <f>'DATA（5～8ST）'!J71+'DATA（5～8ST）'!$J$106*(1000/$H$1-1)+情報登録!$B$40*(25-$H$2)</f>
        <v>5.9136416938110754</v>
      </c>
      <c r="H71" s="5">
        <f>'DATA（5～8ST）'!K71+情報登録!$B$41*(25-$H$2)-情報登録!$B$42*('STC計算（5～8ST）'!G71-'DATA（5～8ST）'!J71)-情報登録!$B$43*'STC計算（5～8ST）'!G71*(25-'STC計算（5～8ST）'!$H$2)</f>
        <v>357.54753146579804</v>
      </c>
      <c r="I71" s="5">
        <f t="shared" si="3"/>
        <v>2114.4079895953705</v>
      </c>
      <c r="J71" s="15">
        <f>'DATA（5～8ST）'!N71+'DATA（5～8ST）'!$N$106*(1000/$K$1-1)+情報登録!$B$40*(25-$K$2)</f>
        <v>5.9102106406080352</v>
      </c>
      <c r="K71" s="15">
        <f>'DATA（5～8ST）'!O71+情報登録!$B$41*(25-$K$2)-情報登録!$B$42*('STC計算（5～8ST）'!J71-'DATA（5～8ST）'!N71)-情報登録!$B$43*'STC計算（5～8ST）'!J71*(25-'STC計算（5～8ST）'!$K$2)</f>
        <v>361.04922125950048</v>
      </c>
      <c r="L71" s="18">
        <f t="shared" si="2"/>
        <v>2133.8769492711444</v>
      </c>
      <c r="M71">
        <f>'DATA（5～8ST）'!B71*'DATA（5～8ST）'!C71</f>
        <v>1883.62</v>
      </c>
      <c r="N71">
        <f>'DATA（5～8ST）'!F71*'DATA（5～8ST）'!G71</f>
        <v>1888.7669999999998</v>
      </c>
      <c r="O71">
        <f>'DATA（5～8ST）'!J71*'DATA（5～8ST）'!K71</f>
        <v>1890.7280000000001</v>
      </c>
      <c r="P71">
        <f>'DATA（5～8ST）'!N71*'DATA（5～8ST）'!O71</f>
        <v>1909.348</v>
      </c>
    </row>
    <row r="72" spans="1:16">
      <c r="A72" s="4">
        <f>'DATA（5～8ST）'!B72+'DATA（5～8ST）'!$B$106*(1000/$B$1-1)+情報登録!$B$40*(25-$B$2)</f>
        <v>6.0093528773072746</v>
      </c>
      <c r="B72" s="4">
        <f>'DATA（5～8ST）'!C72+情報登録!$B$41*(25-$B$2)-情報登録!$B$42*('STC計算（5～8ST）'!A72-'DATA（5～8ST）'!B72)-情報登録!$B$43*'STC計算（5～8ST）'!A72*(25-'STC計算（5～8ST）'!$B$2)</f>
        <v>355.75039370792615</v>
      </c>
      <c r="C72" s="4">
        <f t="shared" ref="C72:C106" si="4">A72*B72</f>
        <v>2137.8296520319218</v>
      </c>
      <c r="D72" s="12">
        <f>'DATA（5～8ST）'!F72+'DATA（5～8ST）'!$F$106*(1000/$E$1-1)+情報登録!$B$40*(25-$E$2)</f>
        <v>6.0102106406080349</v>
      </c>
      <c r="E72" s="12">
        <f>'DATA（5～8ST）'!G72+情報登録!$B$41*(25-$E$2)-情報登録!$B$42*('STC計算（5～8ST）'!D72-'DATA（5～8ST）'!F72)-情報登録!$B$43*'STC計算（5～8ST）'!D72*(25-'STC計算（5～8ST）'!$E$2)</f>
        <v>356.34997125950053</v>
      </c>
      <c r="F72" s="12">
        <f t="shared" ref="F72:F106" si="5">D72*E72</f>
        <v>2141.7383890442175</v>
      </c>
      <c r="G72" s="5">
        <f>'DATA（5～8ST）'!J72+'DATA（5～8ST）'!$J$106*(1000/$H$1-1)+情報登録!$B$40*(25-$H$2)</f>
        <v>6.0236416938110748</v>
      </c>
      <c r="H72" s="5">
        <f>'DATA（5～8ST）'!K72+情報登録!$B$41*(25-$H$2)-情報登録!$B$42*('STC計算（5～8ST）'!G72-'DATA（5～8ST）'!J72)-情報登録!$B$43*'STC計算（5～8ST）'!G72*(25-'STC計算（5～8ST）'!$H$2)</f>
        <v>356.34835646579802</v>
      </c>
      <c r="I72" s="5">
        <f t="shared" si="3"/>
        <v>2146.5148175284321</v>
      </c>
      <c r="J72" s="15">
        <f>'DATA（5～8ST）'!N72+'DATA（5～8ST）'!$N$106*(1000/$K$1-1)+情報登録!$B$40*(25-$K$2)</f>
        <v>6.0302106406080354</v>
      </c>
      <c r="K72" s="15">
        <f>'DATA（5～8ST）'!O72+情報登録!$B$41*(25-$K$2)-情報登録!$B$42*('STC計算（5～8ST）'!J72-'DATA（5～8ST）'!N72)-情報登録!$B$43*'STC計算（5～8ST）'!J72*(25-'STC計算（5～8ST）'!$K$2)</f>
        <v>359.25012125950053</v>
      </c>
      <c r="L72" s="18">
        <f t="shared" ref="L72:L106" si="6">J72*K72</f>
        <v>2166.3539038587669</v>
      </c>
      <c r="M72">
        <f>'DATA（5～8ST）'!B72*'DATA（5～8ST）'!C72</f>
        <v>1916.5120000000002</v>
      </c>
      <c r="N72">
        <f>'DATA（5～8ST）'!F72*'DATA（5～8ST）'!G72</f>
        <v>1919.7639999999999</v>
      </c>
      <c r="O72">
        <f>'DATA（5～8ST）'!J72*'DATA（5～8ST）'!K72</f>
        <v>1923.3059999999998</v>
      </c>
      <c r="P72">
        <f>'DATA（5～8ST）'!N72*'DATA（5～8ST）'!O72</f>
        <v>1942.6240000000003</v>
      </c>
    </row>
    <row r="73" spans="1:16">
      <c r="A73" s="4">
        <f>'DATA（5～8ST）'!B73+'DATA（5～8ST）'!$B$106*(1000/$B$1-1)+情報登録!$B$40*(25-$B$2)</f>
        <v>6.119352877307275</v>
      </c>
      <c r="B73" s="4">
        <f>'DATA（5～8ST）'!C73+情報登録!$B$41*(25-$B$2)-情報登録!$B$42*('STC計算（5～8ST）'!A73-'DATA（5～8ST）'!B73)-情報登録!$B$43*'STC計算（5～8ST）'!A73*(25-'STC計算（5～8ST）'!$B$2)</f>
        <v>353.95121870792616</v>
      </c>
      <c r="C73" s="4">
        <f t="shared" si="4"/>
        <v>2165.9524086267647</v>
      </c>
      <c r="D73" s="12">
        <f>'DATA（5～8ST）'!F73+'DATA（5～8ST）'!$F$106*(1000/$E$1-1)+情報登録!$B$40*(25-$E$2)</f>
        <v>6.130210640608035</v>
      </c>
      <c r="E73" s="12">
        <f>'DATA（5～8ST）'!G73+情報登録!$B$41*(25-$E$2)-情報登録!$B$42*('STC計算（5～8ST）'!D73-'DATA（5～8ST）'!F73)-情報登録!$B$43*'STC計算（5～8ST）'!D73*(25-'STC計算（5～8ST）'!$E$2)</f>
        <v>354.25087125950057</v>
      </c>
      <c r="F73" s="12">
        <f t="shared" si="5"/>
        <v>2171.6324604396577</v>
      </c>
      <c r="G73" s="5">
        <f>'DATA（5～8ST）'!J73+'DATA（5～8ST）'!$J$106*(1000/$H$1-1)+情報登録!$B$40*(25-$H$2)</f>
        <v>6.1436416938110749</v>
      </c>
      <c r="H73" s="5">
        <f>'DATA（5～8ST）'!K73+情報登録!$B$41*(25-$H$2)-情報登録!$B$42*('STC計算（5～8ST）'!G73-'DATA（5～8ST）'!J73)-情報登録!$B$43*'STC計算（5～8ST）'!G73*(25-'STC計算（5～8ST）'!$H$2)</f>
        <v>354.24925646579806</v>
      </c>
      <c r="I73" s="5">
        <f t="shared" si="3"/>
        <v>2176.3805020248496</v>
      </c>
      <c r="J73" s="15">
        <f>'DATA（5～8ST）'!N73+'DATA（5～8ST）'!$N$106*(1000/$K$1-1)+情報登録!$B$40*(25-$K$2)</f>
        <v>6.1402106406080348</v>
      </c>
      <c r="K73" s="15">
        <f>'DATA（5～8ST）'!O73+情報登録!$B$41*(25-$K$2)-情報登録!$B$42*('STC計算（5～8ST）'!J73-'DATA（5～8ST）'!N73)-情報登録!$B$43*'STC計算（5～8ST）'!J73*(25-'STC計算（5～8ST）'!$K$2)</f>
        <v>357.55094625950051</v>
      </c>
      <c r="L73" s="18">
        <f t="shared" si="6"/>
        <v>2195.4381247820565</v>
      </c>
      <c r="M73">
        <f>'DATA（5～8ST）'!B73*'DATA（5～8ST）'!C73</f>
        <v>1945.4540000000002</v>
      </c>
      <c r="N73">
        <f>'DATA（5～8ST）'!F73*'DATA（5～8ST）'!G73</f>
        <v>1950.6340000000002</v>
      </c>
      <c r="O73">
        <f>'DATA（5～8ST）'!J73*'DATA（5～8ST）'!K73</f>
        <v>1954.155</v>
      </c>
      <c r="P73">
        <f>'DATA（5～8ST）'!N73*'DATA（5～8ST）'!O73</f>
        <v>1972.4699999999998</v>
      </c>
    </row>
    <row r="74" spans="1:16">
      <c r="A74" s="4">
        <f>'DATA（5～8ST）'!B74+'DATA（5～8ST）'!$B$106*(1000/$B$1-1)+情報登録!$B$40*(25-$B$2)</f>
        <v>6.2493528773072748</v>
      </c>
      <c r="B74" s="4">
        <f>'DATA（5～8ST）'!C74+情報登録!$B$41*(25-$B$2)-情報登録!$B$42*('STC計算（5～8ST）'!A74-'DATA（5～8ST）'!B74)-情報登録!$B$43*'STC計算（5～8ST）'!A74*(25-'STC計算（5～8ST）'!$B$2)</f>
        <v>351.95219370792614</v>
      </c>
      <c r="C74" s="4">
        <f t="shared" si="4"/>
        <v>2199.4734544232356</v>
      </c>
      <c r="D74" s="12">
        <f>'DATA（5～8ST）'!F74+'DATA（5～8ST）'!$F$106*(1000/$E$1-1)+情報登録!$B$40*(25-$E$2)</f>
        <v>6.2602106406080349</v>
      </c>
      <c r="E74" s="12">
        <f>'DATA（5～8ST）'!G74+情報登録!$B$41*(25-$E$2)-情報登録!$B$42*('STC計算（5～8ST）'!D74-'DATA（5～8ST）'!F74)-情報登録!$B$43*'STC計算（5～8ST）'!D74*(25-'STC計算（5～8ST）'!$E$2)</f>
        <v>352.45184625950054</v>
      </c>
      <c r="F74" s="12">
        <f t="shared" si="5"/>
        <v>2206.4227982556727</v>
      </c>
      <c r="G74" s="5">
        <f>'DATA（5～8ST）'!J74+'DATA（5～8ST）'!$J$106*(1000/$H$1-1)+情報登録!$B$40*(25-$H$2)</f>
        <v>6.2636416938110751</v>
      </c>
      <c r="H74" s="5">
        <f>'DATA（5～8ST）'!K74+情報登録!$B$41*(25-$H$2)-情報登録!$B$42*('STC計算（5～8ST）'!G74-'DATA（5～8ST）'!J74)-情報登録!$B$43*'STC計算（5～8ST）'!G74*(25-'STC計算（5～8ST）'!$H$2)</f>
        <v>352.15015646579803</v>
      </c>
      <c r="I74" s="5">
        <f t="shared" si="3"/>
        <v>2205.7424025212663</v>
      </c>
      <c r="J74" s="15">
        <f>'DATA（5～8ST）'!N74+'DATA（5～8ST）'!$N$106*(1000/$K$1-1)+情報登録!$B$40*(25-$K$2)</f>
        <v>6.2702106406080347</v>
      </c>
      <c r="K74" s="15">
        <f>'DATA（5～8ST）'!O74+情報登録!$B$41*(25-$K$2)-情報登録!$B$42*('STC計算（5～8ST）'!J74-'DATA（5～8ST）'!N74)-情報登録!$B$43*'STC計算（5～8ST）'!J74*(25-'STC計算（5～8ST）'!$K$2)</f>
        <v>355.45192125950052</v>
      </c>
      <c r="L74" s="18">
        <f t="shared" si="6"/>
        <v>2228.7584189058894</v>
      </c>
      <c r="M74">
        <f>'DATA（5～8ST）'!B74*'DATA（5～8ST）'!C74</f>
        <v>1979.8680000000002</v>
      </c>
      <c r="N74">
        <f>'DATA（5～8ST）'!F74*'DATA（5～8ST）'!G74</f>
        <v>1986.201</v>
      </c>
      <c r="O74">
        <f>'DATA（5～8ST）'!J74*'DATA（5～8ST）'!K74</f>
        <v>1984.5</v>
      </c>
      <c r="P74">
        <f>'DATA（5～8ST）'!N74*'DATA（5～8ST）'!O74</f>
        <v>2006.7439999999999</v>
      </c>
    </row>
    <row r="75" spans="1:16">
      <c r="A75" s="4">
        <f>'DATA（5～8ST）'!B75+'DATA（5～8ST）'!$B$106*(1000/$B$1-1)+情報登録!$B$40*(25-$B$2)</f>
        <v>6.3593528773072743</v>
      </c>
      <c r="B75" s="4">
        <f>'DATA（5～8ST）'!C75+情報登録!$B$41*(25-$B$2)-情報登録!$B$42*('STC計算（5～8ST）'!A75-'DATA（5～8ST）'!B75)-情報登録!$B$43*'STC計算（5～8ST）'!A75*(25-'STC計算（5～8ST）'!$B$2)</f>
        <v>350.15301870792615</v>
      </c>
      <c r="C75" s="4">
        <f t="shared" si="4"/>
        <v>2226.7466070180781</v>
      </c>
      <c r="D75" s="12">
        <f>'DATA（5～8ST）'!F75+'DATA（5～8ST）'!$F$106*(1000/$E$1-1)+情報登録!$B$40*(25-$E$2)</f>
        <v>6.3702106406080352</v>
      </c>
      <c r="E75" s="12">
        <f>'DATA（5～8ST）'!G75+情報登録!$B$41*(25-$E$2)-情報登録!$B$42*('STC計算（5～8ST）'!D75-'DATA（5～8ST）'!F75)-情報登録!$B$43*'STC計算（5～8ST）'!D75*(25-'STC計算（5～8ST）'!$E$2)</f>
        <v>350.45267125950056</v>
      </c>
      <c r="F75" s="12">
        <f t="shared" si="5"/>
        <v>2232.4573354867803</v>
      </c>
      <c r="G75" s="5">
        <f>'DATA（5～8ST）'!J75+'DATA（5～8ST）'!$J$106*(1000/$H$1-1)+情報登録!$B$40*(25-$H$2)</f>
        <v>6.3736416938110754</v>
      </c>
      <c r="H75" s="5">
        <f>'DATA（5～8ST）'!K75+情報登録!$B$41*(25-$H$2)-情報登録!$B$42*('STC計算（5～8ST）'!G75-'DATA（5～8ST）'!J75)-情報登録!$B$43*'STC計算（5～8ST）'!G75*(25-'STC計算（5～8ST）'!$H$2)</f>
        <v>350.45098146579807</v>
      </c>
      <c r="I75" s="5">
        <f t="shared" ref="I75:I106" si="7">G75*H75</f>
        <v>2233.6489871074232</v>
      </c>
      <c r="J75" s="15">
        <f>'DATA（5～8ST）'!N75+'DATA（5～8ST）'!$N$106*(1000/$K$1-1)+情報登録!$B$40*(25-$K$2)</f>
        <v>6.380210640608035</v>
      </c>
      <c r="K75" s="15">
        <f>'DATA（5～8ST）'!O75+情報登録!$B$41*(25-$K$2)-情報登録!$B$42*('STC計算（5～8ST）'!J75-'DATA（5～8ST）'!N75)-情報登録!$B$43*'STC計算（5～8ST）'!J75*(25-'STC計算（5～8ST）'!$K$2)</f>
        <v>353.35274625950052</v>
      </c>
      <c r="L75" s="18">
        <f t="shared" si="6"/>
        <v>2254.4649515729361</v>
      </c>
      <c r="M75">
        <f>'DATA（5～8ST）'!B75*'DATA（5～8ST）'!C75</f>
        <v>2007.9599999999998</v>
      </c>
      <c r="N75">
        <f>'DATA（5～8ST）'!F75*'DATA（5～8ST）'!G75</f>
        <v>2013.1740000000002</v>
      </c>
      <c r="O75">
        <f>'DATA（5～8ST）'!J75*'DATA（5～8ST）'!K75</f>
        <v>2013.1740000000002</v>
      </c>
      <c r="P75">
        <f>'DATA（5～8ST）'!N75*'DATA（5～8ST）'!O75</f>
        <v>2033.4479999999999</v>
      </c>
    </row>
    <row r="76" spans="1:16">
      <c r="A76" s="4">
        <f>'DATA（5～8ST）'!B76+'DATA（5～8ST）'!$B$106*(1000/$B$1-1)+情報登録!$B$40*(25-$B$2)</f>
        <v>6.4793528773072744</v>
      </c>
      <c r="B76" s="4">
        <f>'DATA（5～8ST）'!C76+情報登録!$B$41*(25-$B$2)-情報登録!$B$42*('STC計算（5～8ST）'!A76-'DATA（5～8ST）'!B76)-情報登録!$B$43*'STC計算（5～8ST）'!A76*(25-'STC計算（5～8ST）'!$B$2)</f>
        <v>347.75391870792618</v>
      </c>
      <c r="C76" s="4">
        <f t="shared" si="4"/>
        <v>2253.2203537750815</v>
      </c>
      <c r="D76" s="12">
        <f>'DATA（5～8ST）'!F76+'DATA（5～8ST）'!$F$106*(1000/$E$1-1)+情報登録!$B$40*(25-$E$2)</f>
        <v>6.4802106406080346</v>
      </c>
      <c r="E76" s="12">
        <f>'DATA（5～8ST）'!G76+情報登録!$B$41*(25-$E$2)-情報登録!$B$42*('STC計算（5～8ST）'!D76-'DATA（5～8ST）'!F76)-情報登録!$B$43*'STC計算（5～8ST）'!D76*(25-'STC計算（5～8ST）'!$E$2)</f>
        <v>348.05349625950049</v>
      </c>
      <c r="F76" s="12">
        <f t="shared" si="5"/>
        <v>2255.4599699616438</v>
      </c>
      <c r="G76" s="5">
        <f>'DATA（5～8ST）'!J76+'DATA（5～8ST）'!$J$106*(1000/$H$1-1)+情報登録!$B$40*(25-$H$2)</f>
        <v>6.4936416938110755</v>
      </c>
      <c r="H76" s="5">
        <f>'DATA（5～8ST）'!K76+情報登録!$B$41*(25-$H$2)-情報登録!$B$42*('STC計算（5～8ST）'!G76-'DATA（5～8ST）'!J76)-情報登録!$B$43*'STC計算（5～8ST）'!G76*(25-'STC計算（5～8ST）'!$H$2)</f>
        <v>348.35188146579804</v>
      </c>
      <c r="I76" s="5">
        <f t="shared" si="7"/>
        <v>2262.0723016038396</v>
      </c>
      <c r="J76" s="15">
        <f>'DATA（5～8ST）'!N76+'DATA（5～8ST）'!$N$106*(1000/$K$1-1)+情報登録!$B$40*(25-$K$2)</f>
        <v>6.5002106406080351</v>
      </c>
      <c r="K76" s="15">
        <f>'DATA（5～8ST）'!O76+情報登録!$B$41*(25-$K$2)-情報登録!$B$42*('STC計算（5～8ST）'!J76-'DATA（5～8ST）'!N76)-情報登録!$B$43*'STC計算（5～8ST）'!J76*(25-'STC計算（5～8ST）'!$K$2)</f>
        <v>351.35364625950052</v>
      </c>
      <c r="L76" s="18">
        <f t="shared" si="6"/>
        <v>2283.8727100324368</v>
      </c>
      <c r="M76">
        <f>'DATA（5～8ST）'!B76*'DATA（5～8ST）'!C76</f>
        <v>2035.5840000000001</v>
      </c>
      <c r="N76">
        <f>'DATA（5～8ST）'!F76*'DATA（5～8ST）'!G76</f>
        <v>2037.3509999999997</v>
      </c>
      <c r="O76">
        <f>'DATA（5～8ST）'!J76*'DATA（5～8ST）'!K76</f>
        <v>2042.5800000000002</v>
      </c>
      <c r="P76">
        <f>'DATA（5～8ST）'!N76*'DATA（5～8ST）'!O76</f>
        <v>2063.7719999999999</v>
      </c>
    </row>
    <row r="77" spans="1:16">
      <c r="A77" s="4">
        <f>'DATA（5～8ST）'!B77+'DATA（5～8ST）'!$B$106*(1000/$B$1-1)+情報登録!$B$40*(25-$B$2)</f>
        <v>6.5993528773072745</v>
      </c>
      <c r="B77" s="4">
        <f>'DATA（5～8ST）'!C77+情報登録!$B$41*(25-$B$2)-情報登録!$B$42*('STC計算（5～8ST）'!A77-'DATA（5～8ST）'!B77)-情報登録!$B$43*'STC計算（5～8ST）'!A77*(25-'STC計算（5～8ST）'!$B$2)</f>
        <v>345.45481870792617</v>
      </c>
      <c r="C77" s="4">
        <f t="shared" si="4"/>
        <v>2279.7782518198155</v>
      </c>
      <c r="D77" s="12">
        <f>'DATA（5～8ST）'!F77+'DATA（5～8ST）'!$F$106*(1000/$E$1-1)+情報登録!$B$40*(25-$E$2)</f>
        <v>6.6102106406080345</v>
      </c>
      <c r="E77" s="12">
        <f>'DATA（5～8ST）'!G77+情報登録!$B$41*(25-$E$2)-情報登録!$B$42*('STC計算（5～8ST）'!D77-'DATA（5～8ST）'!F77)-情報登録!$B$43*'STC計算（5～8ST）'!D77*(25-'STC計算（5～8ST）'!$E$2)</f>
        <v>345.75447125950058</v>
      </c>
      <c r="F77" s="12">
        <f t="shared" si="5"/>
        <v>2285.5098849573556</v>
      </c>
      <c r="G77" s="5">
        <f>'DATA（5～8ST）'!J77+'DATA（5～8ST）'!$J$106*(1000/$H$1-1)+情報登録!$B$40*(25-$H$2)</f>
        <v>6.6136416938110747</v>
      </c>
      <c r="H77" s="5">
        <f>'DATA（5～8ST）'!K77+情報登録!$B$41*(25-$H$2)-情報登録!$B$42*('STC計算（5～8ST）'!G77-'DATA（5～8ST）'!J77)-情報登録!$B$43*'STC計算（5～8ST）'!G77*(25-'STC計算（5～8ST）'!$H$2)</f>
        <v>346.05278146579803</v>
      </c>
      <c r="I77" s="5">
        <f t="shared" si="7"/>
        <v>2288.6691037614942</v>
      </c>
      <c r="J77" s="15">
        <f>'DATA（5～8ST）'!N77+'DATA（5～8ST）'!$N$106*(1000/$K$1-1)+情報登録!$B$40*(25-$K$2)</f>
        <v>6.6202106406080352</v>
      </c>
      <c r="K77" s="15">
        <f>'DATA（5～8ST）'!O77+情報登録!$B$41*(25-$K$2)-情報登録!$B$42*('STC計算（5～8ST）'!J77-'DATA（5～8ST）'!N77)-情報登録!$B$43*'STC計算（5～8ST）'!J77*(25-'STC計算（5～8ST）'!$K$2)</f>
        <v>348.95454625950055</v>
      </c>
      <c r="L77" s="18">
        <f t="shared" si="6"/>
        <v>2310.1526002356945</v>
      </c>
      <c r="M77" s="19">
        <f>'DATA（5～8ST）'!B77*'DATA（5～8ST）'!C77</f>
        <v>2063.2330000000002</v>
      </c>
      <c r="N77" s="19">
        <f>'DATA（5～8ST）'!F77*'DATA（5～8ST）'!G77</f>
        <v>2068.4720000000002</v>
      </c>
      <c r="O77" s="19">
        <f>'DATA（5～8ST）'!J77*'DATA（5～8ST）'!K77</f>
        <v>2070.2779999999998</v>
      </c>
      <c r="P77" s="19">
        <f>'DATA（5～8ST）'!N77*'DATA（5～8ST）'!O77</f>
        <v>2091.2040000000002</v>
      </c>
    </row>
    <row r="78" spans="1:16">
      <c r="A78" s="4">
        <f>'DATA（5～8ST）'!B78+'DATA（5～8ST）'!$B$106*(1000/$B$1-1)+情報登録!$B$40*(25-$B$2)</f>
        <v>6.7093528773072748</v>
      </c>
      <c r="B78" s="4">
        <f>'DATA（5～8ST）'!C78+情報登録!$B$41*(25-$B$2)-情報登録!$B$42*('STC計算（5～8ST）'!A78-'DATA（5～8ST）'!B78)-情報登録!$B$43*'STC計算（5～8ST）'!A78*(25-'STC計算（5～8ST）'!$B$2)</f>
        <v>343.35564370792611</v>
      </c>
      <c r="C78" s="4">
        <f t="shared" si="4"/>
        <v>2303.6941760514655</v>
      </c>
      <c r="D78" s="12">
        <f>'DATA（5～8ST）'!F78+'DATA（5～8ST）'!$F$106*(1000/$E$1-1)+情報登録!$B$40*(25-$E$2)</f>
        <v>6.7202106406080349</v>
      </c>
      <c r="E78" s="12">
        <f>'DATA（5～8ST）'!G78+情報登録!$B$41*(25-$E$2)-情報登録!$B$42*('STC計算（5～8ST）'!D78-'DATA（5～8ST）'!F78)-情報登録!$B$43*'STC計算（5～8ST）'!D78*(25-'STC計算（5～8ST）'!$E$2)</f>
        <v>343.65529625950052</v>
      </c>
      <c r="F78" s="12">
        <f t="shared" si="5"/>
        <v>2309.4359786244022</v>
      </c>
      <c r="G78" s="5">
        <f>'DATA（5～8ST）'!J78+'DATA（5～8ST）'!$J$106*(1000/$H$1-1)+情報登録!$B$40*(25-$H$2)</f>
        <v>6.7336416938110748</v>
      </c>
      <c r="H78" s="5">
        <f>'DATA（5～8ST）'!K78+情報登録!$B$41*(25-$H$2)-情報登録!$B$42*('STC計算（5～8ST）'!G78-'DATA（5～8ST）'!J78)-情報登録!$B$43*'STC計算（5～8ST）'!G78*(25-'STC計算（5～8ST）'!$H$2)</f>
        <v>343.65368146579806</v>
      </c>
      <c r="I78" s="5">
        <f t="shared" si="7"/>
        <v>2314.0407577497681</v>
      </c>
      <c r="J78" s="15">
        <f>'DATA（5～8ST）'!N78+'DATA（5～8ST）'!$N$106*(1000/$K$1-1)+情報登録!$B$40*(25-$K$2)</f>
        <v>6.7302106406080346</v>
      </c>
      <c r="K78" s="15">
        <f>'DATA（5～8ST）'!O78+情報登録!$B$41*(25-$K$2)-情報登録!$B$42*('STC計算（5～8ST）'!J78-'DATA（5～8ST）'!N78)-情報登録!$B$43*'STC計算（5～8ST）'!J78*(25-'STC計算（5～8ST）'!$K$2)</f>
        <v>346.55537125950053</v>
      </c>
      <c r="L78" s="18">
        <f t="shared" si="6"/>
        <v>2332.3906472105582</v>
      </c>
      <c r="M78" s="19">
        <f>'DATA（5～8ST）'!B78*'DATA（5～8ST）'!C78</f>
        <v>2088.1439999999998</v>
      </c>
      <c r="N78" s="19">
        <f>'DATA（5～8ST）'!F78*'DATA（5～8ST）'!G78</f>
        <v>2093.395</v>
      </c>
      <c r="O78" s="19">
        <f>'DATA（5～8ST）'!J78*'DATA（5～8ST）'!K78</f>
        <v>2096.81</v>
      </c>
      <c r="P78" s="19">
        <f>'DATA（5～8ST）'!N78*'DATA（5～8ST）'!O78</f>
        <v>2114.6159999999995</v>
      </c>
    </row>
    <row r="79" spans="1:16">
      <c r="A79" s="4">
        <f>'DATA（5～8ST）'!B79+'DATA（5～8ST）'!$B$106*(1000/$B$1-1)+情報登録!$B$40*(25-$B$2)</f>
        <v>6.8393528773072747</v>
      </c>
      <c r="B79" s="4">
        <f>'DATA（5～8ST）'!C79+情報登録!$B$41*(25-$B$2)-情報登録!$B$42*('STC計算（5～8ST）'!A79-'DATA（5～8ST）'!B79)-情報登録!$B$43*'STC計算（5～8ST）'!A79*(25-'STC計算（5～8ST）'!$B$2)</f>
        <v>340.95661870792617</v>
      </c>
      <c r="C79" s="4">
        <f t="shared" si="4"/>
        <v>2331.9226311970142</v>
      </c>
      <c r="D79" s="12">
        <f>'DATA（5～8ST）'!F79+'DATA（5～8ST）'!$F$106*(1000/$E$1-1)+情報登録!$B$40*(25-$E$2)</f>
        <v>6.840210640608035</v>
      </c>
      <c r="E79" s="12">
        <f>'DATA（5～8ST）'!G79+情報登録!$B$41*(25-$E$2)-情報登録!$B$42*('STC計算（5～8ST）'!D79-'DATA（5～8ST）'!F79)-情報登録!$B$43*'STC計算（5～8ST）'!D79*(25-'STC計算（5～8ST）'!$E$2)</f>
        <v>341.25619625950054</v>
      </c>
      <c r="F79" s="12">
        <f t="shared" si="5"/>
        <v>2334.2642648276596</v>
      </c>
      <c r="G79" s="5">
        <f>'DATA（5～8ST）'!J79+'DATA（5～8ST）'!$J$106*(1000/$H$1-1)+情報登録!$B$40*(25-$H$2)</f>
        <v>6.8536416938110749</v>
      </c>
      <c r="H79" s="5">
        <f>'DATA（5～8ST）'!K79+情報登録!$B$41*(25-$H$2)-情報登録!$B$42*('STC計算（5～8ST）'!G79-'DATA（5～8ST）'!J79)-情報登録!$B$43*'STC計算（5～8ST）'!G79*(25-'STC計算（5～8ST）'!$H$2)</f>
        <v>341.25458146579808</v>
      </c>
      <c r="I79" s="5">
        <f t="shared" si="7"/>
        <v>2338.8366277380419</v>
      </c>
      <c r="J79" s="15">
        <f>'DATA（5～8ST）'!N79+'DATA（5～8ST）'!$N$106*(1000/$K$1-1)+情報登録!$B$40*(25-$K$2)</f>
        <v>6.8602106406080345</v>
      </c>
      <c r="K79" s="15">
        <f>'DATA（5～8ST）'!O79+情報登録!$B$41*(25-$K$2)-情報登録!$B$42*('STC計算（5～8ST）'!J79-'DATA（5～8ST）'!N79)-情報登録!$B$43*'STC計算（5～8ST）'!J79*(25-'STC計算（5～8ST）'!$K$2)</f>
        <v>343.95634625950055</v>
      </c>
      <c r="L79" s="18">
        <f t="shared" si="6"/>
        <v>2359.6129865140874</v>
      </c>
      <c r="M79" s="19">
        <f>'DATA（5～8ST）'!B79*'DATA（5～8ST）'!C79</f>
        <v>2117.5</v>
      </c>
      <c r="N79" s="19">
        <f>'DATA（5～8ST）'!F79*'DATA（5～8ST）'!G79</f>
        <v>2119.375</v>
      </c>
      <c r="O79" s="19">
        <f>'DATA（5～8ST）'!J79*'DATA（5～8ST）'!K79</f>
        <v>2122.7660000000001</v>
      </c>
      <c r="P79" s="19">
        <f>'DATA（5～8ST）'!N79*'DATA（5～8ST）'!O79</f>
        <v>2143.0859999999998</v>
      </c>
    </row>
    <row r="80" spans="1:16">
      <c r="A80" s="4">
        <f>'DATA（5～8ST）'!B80+'DATA（5～8ST）'!$B$106*(1000/$B$1-1)+情報登録!$B$40*(25-$B$2)</f>
        <v>6.9593528773072748</v>
      </c>
      <c r="B80" s="4">
        <f>'DATA（5～8ST）'!C80+情報登録!$B$41*(25-$B$2)-情報登録!$B$42*('STC計算（5～8ST）'!A80-'DATA（5～8ST）'!B80)-情報登録!$B$43*'STC計算（5～8ST）'!A80*(25-'STC計算（5～8ST）'!$B$2)</f>
        <v>338.05751870792608</v>
      </c>
      <c r="C80" s="4">
        <f t="shared" si="4"/>
        <v>2352.6615655153632</v>
      </c>
      <c r="D80" s="12">
        <f>'DATA（5～8ST）'!F80+'DATA（5～8ST）'!$F$106*(1000/$E$1-1)+情報登録!$B$40*(25-$E$2)</f>
        <v>6.9702106406080349</v>
      </c>
      <c r="E80" s="12">
        <f>'DATA（5～8ST）'!G80+情報登録!$B$41*(25-$E$2)-情報登録!$B$42*('STC計算（5～8ST）'!D80-'DATA（5～8ST）'!F80)-情報登録!$B$43*'STC計算（5～8ST）'!D80*(25-'STC計算（5～8ST）'!$E$2)</f>
        <v>338.35717125950055</v>
      </c>
      <c r="F80" s="12">
        <f t="shared" si="5"/>
        <v>2358.4207554390059</v>
      </c>
      <c r="G80" s="5">
        <f>'DATA（5～8ST）'!J80+'DATA（5～8ST）'!$J$106*(1000/$H$1-1)+情報登録!$B$40*(25-$H$2)</f>
        <v>6.973641693811075</v>
      </c>
      <c r="H80" s="5">
        <f>'DATA（5～8ST）'!K80+情報登録!$B$41*(25-$H$2)-情報登録!$B$42*('STC計算（5～8ST）'!G80-'DATA（5～8ST）'!J80)-情報登録!$B$43*'STC計算（5～8ST）'!G80*(25-'STC計算（5～8ST）'!$H$2)</f>
        <v>338.95548146579807</v>
      </c>
      <c r="I80" s="5">
        <f t="shared" si="7"/>
        <v>2363.7540778956964</v>
      </c>
      <c r="J80" s="15">
        <f>'DATA（5～8ST）'!N80+'DATA（5～8ST）'!$N$106*(1000/$K$1-1)+情報登録!$B$40*(25-$K$2)</f>
        <v>6.9802106406080346</v>
      </c>
      <c r="K80" s="15">
        <f>'DATA（5～8ST）'!O80+情報登録!$B$41*(25-$K$2)-情報登録!$B$42*('STC計算（5～8ST）'!J80-'DATA（5～8ST）'!N80)-情報登録!$B$43*'STC計算（5～8ST）'!J80*(25-'STC計算（5～8ST）'!$K$2)</f>
        <v>341.25724625950056</v>
      </c>
      <c r="L80" s="18">
        <f t="shared" si="6"/>
        <v>2382.0474615251624</v>
      </c>
      <c r="M80" s="19">
        <f>'DATA（5～8ST）'!B80*'DATA（5～8ST）'!C80</f>
        <v>2139.683</v>
      </c>
      <c r="N80" s="19">
        <f>'DATA（5～8ST）'!F80*'DATA（5～8ST）'!G80</f>
        <v>2144.9559999999997</v>
      </c>
      <c r="O80" s="19">
        <f>'DATA（5～8ST）'!J80*'DATA（5～8ST）'!K80</f>
        <v>2148.7840000000001</v>
      </c>
      <c r="P80" s="19">
        <f>'DATA（5～8ST）'!N80*'DATA（5～8ST）'!O80</f>
        <v>2166.8490000000002</v>
      </c>
    </row>
    <row r="81" spans="1:16">
      <c r="A81" s="4">
        <f>'DATA（5～8ST）'!B81+'DATA（5～8ST）'!$B$106*(1000/$B$1-1)+情報登録!$B$40*(25-$B$2)</f>
        <v>7.0693528773072751</v>
      </c>
      <c r="B81" s="4">
        <f>'DATA（5～8ST）'!C81+情報登録!$B$41*(25-$B$2)-情報登録!$B$42*('STC計算（5～8ST）'!A81-'DATA（5～8ST）'!B81)-情報登録!$B$43*'STC計算（5～8ST）'!A81*(25-'STC計算（5～8ST）'!$B$2)</f>
        <v>335.35834370792611</v>
      </c>
      <c r="C81" s="4">
        <f t="shared" si="4"/>
        <v>2370.7664720206294</v>
      </c>
      <c r="D81" s="12">
        <f>'DATA（5～8ST）'!F81+'DATA（5～8ST）'!$F$106*(1000/$E$1-1)+情報登録!$B$40*(25-$E$2)</f>
        <v>7.0802106406080352</v>
      </c>
      <c r="E81" s="12">
        <f>'DATA（5～8ST）'!G81+情報登録!$B$41*(25-$E$2)-情報登録!$B$42*('STC計算（5～8ST）'!D81-'DATA（5～8ST）'!F81)-情報登録!$B$43*'STC計算（5～8ST）'!D81*(25-'STC計算（5～8ST）'!$E$2)</f>
        <v>335.65799625950052</v>
      </c>
      <c r="F81" s="12">
        <f t="shared" si="5"/>
        <v>2376.5293167216878</v>
      </c>
      <c r="G81" s="5">
        <f>'DATA（5～8ST）'!J81+'DATA（5～8ST）'!$J$106*(1000/$H$1-1)+情報登録!$B$40*(25-$H$2)</f>
        <v>7.0936416938110751</v>
      </c>
      <c r="H81" s="5">
        <f>'DATA（5～8ST）'!K81+情報登録!$B$41*(25-$H$2)-情報登録!$B$42*('STC計算（5～8ST）'!G81-'DATA（5～8ST）'!J81)-情報登録!$B$43*'STC計算（5～8ST）'!G81*(25-'STC計算（5～8ST）'!$H$2)</f>
        <v>336.25638146579809</v>
      </c>
      <c r="I81" s="5">
        <f t="shared" si="7"/>
        <v>2385.2822873758269</v>
      </c>
      <c r="J81" s="15">
        <f>'DATA（5～8ST）'!N81+'DATA（5～8ST）'!$N$106*(1000/$K$1-1)+情報登録!$B$40*(25-$K$2)</f>
        <v>7.090210640608035</v>
      </c>
      <c r="K81" s="15">
        <f>'DATA（5～8ST）'!O81+情報登録!$B$41*(25-$K$2)-情報登録!$B$42*('STC計算（5～8ST）'!J81-'DATA（5～8ST）'!N81)-情報登録!$B$43*'STC計算（5～8ST）'!J81*(25-'STC計算（5～8ST）'!$K$2)</f>
        <v>338.65807125950056</v>
      </c>
      <c r="L81" s="18">
        <f t="shared" si="6"/>
        <v>2401.1570603719051</v>
      </c>
      <c r="M81" s="19">
        <f>'DATA（5～8ST）'!B81*'DATA（5～8ST）'!C81</f>
        <v>2159.136</v>
      </c>
      <c r="N81" s="19">
        <f>'DATA（5～8ST）'!F81*'DATA（5～8ST）'!G81</f>
        <v>2164.415</v>
      </c>
      <c r="O81" s="19">
        <f>'DATA（5～8ST）'!J81*'DATA（5～8ST）'!K81</f>
        <v>2171.65</v>
      </c>
      <c r="P81" s="19">
        <f>'DATA（5～8ST）'!N81*'DATA（5～8ST）'!O81</f>
        <v>2187.25</v>
      </c>
    </row>
    <row r="82" spans="1:16">
      <c r="A82" s="4">
        <f>'DATA（5～8ST）'!B82+'DATA（5～8ST）'!$B$106*(1000/$B$1-1)+情報登録!$B$40*(25-$B$2)</f>
        <v>7.199352877307275</v>
      </c>
      <c r="B82" s="4">
        <f>'DATA（5～8ST）'!C82+情報登録!$B$41*(25-$B$2)-情報登録!$B$42*('STC計算（5～8ST）'!A82-'DATA（5～8ST）'!B82)-情報登録!$B$43*'STC計算（5～8ST）'!A82*(25-'STC計算（5～8ST）'!$B$2)</f>
        <v>332.45931870792612</v>
      </c>
      <c r="C82" s="4">
        <f t="shared" si="4"/>
        <v>2393.4919527275242</v>
      </c>
      <c r="D82" s="12">
        <f>'DATA（5～8ST）'!F82+'DATA（5～8ST）'!$F$106*(1000/$E$1-1)+情報登録!$B$40*(25-$E$2)</f>
        <v>7.2002106406080353</v>
      </c>
      <c r="E82" s="12">
        <f>'DATA（5～8ST）'!G82+情報登録!$B$41*(25-$E$2)-情報登録!$B$42*('STC計算（5～8ST）'!D82-'DATA（5～8ST）'!F82)-情報登録!$B$43*'STC計算（5～8ST）'!D82*(25-'STC計算（5～8ST）'!$E$2)</f>
        <v>332.45889625950053</v>
      </c>
      <c r="F82" s="12">
        <f t="shared" si="5"/>
        <v>2393.7740824124585</v>
      </c>
      <c r="G82" s="5">
        <f>'DATA（5～8ST）'!J82+'DATA（5～8ST）'!$J$106*(1000/$H$1-1)+情報登録!$B$40*(25-$H$2)</f>
        <v>7.2136416938110752</v>
      </c>
      <c r="H82" s="5">
        <f>'DATA（5～8ST）'!K82+情報登録!$B$41*(25-$H$2)-情報登録!$B$42*('STC計算（5～8ST）'!G82-'DATA（5～8ST）'!J82)-情報登録!$B$43*'STC計算（5～8ST）'!G82*(25-'STC計算（5～8ST）'!$H$2)</f>
        <v>333.05728146579804</v>
      </c>
      <c r="I82" s="5">
        <f t="shared" si="7"/>
        <v>2402.5558920090516</v>
      </c>
      <c r="J82" s="15">
        <f>'DATA（5～8ST）'!N82+'DATA（5～8ST）'!$N$106*(1000/$K$1-1)+情報登録!$B$40*(25-$K$2)</f>
        <v>7.2202106406080349</v>
      </c>
      <c r="K82" s="15">
        <f>'DATA（5～8ST）'!O82+情報登録!$B$41*(25-$K$2)-情報登録!$B$42*('STC計算（5～8ST）'!J82-'DATA（5～8ST）'!N82)-情報登録!$B$43*'STC計算（5～8ST）'!J82*(25-'STC計算（5～8ST）'!$K$2)</f>
        <v>335.05904625950052</v>
      </c>
      <c r="L82" s="18">
        <f t="shared" si="6"/>
        <v>2419.1968910348255</v>
      </c>
      <c r="M82" s="19">
        <f>'DATA（5～8ST）'!B82*'DATA（5～8ST）'!C82</f>
        <v>2183.2830000000004</v>
      </c>
      <c r="N82" s="19">
        <f>'DATA（5～8ST）'!F82*'DATA（5～8ST）'!G82</f>
        <v>2183.2830000000004</v>
      </c>
      <c r="O82" s="19">
        <f>'DATA（5～8ST）'!J82*'DATA（5～8ST）'!K82</f>
        <v>2190.558</v>
      </c>
      <c r="P82" s="19">
        <f>'DATA（5～8ST）'!N82*'DATA（5～8ST）'!O82</f>
        <v>2207.127</v>
      </c>
    </row>
    <row r="83" spans="1:16">
      <c r="A83" s="4">
        <f>'DATA（5～8ST）'!B83+'DATA（5～8ST）'!$B$106*(1000/$B$1-1)+情報登録!$B$40*(25-$B$2)</f>
        <v>7.3193528773072751</v>
      </c>
      <c r="B83" s="4">
        <f>'DATA（5～8ST）'!C83+情報登録!$B$41*(25-$B$2)-情報登録!$B$42*('STC計算（5～8ST）'!A83-'DATA（5～8ST）'!B83)-情報登録!$B$43*'STC計算（5～8ST）'!A83*(25-'STC計算（5～8ST）'!$B$2)</f>
        <v>328.56021870792608</v>
      </c>
      <c r="C83" s="4">
        <f t="shared" si="4"/>
        <v>2404.8481821685664</v>
      </c>
      <c r="D83" s="12">
        <f>'DATA（5～8ST）'!F83+'DATA（5～8ST）'!$F$106*(1000/$E$1-1)+情報登録!$B$40*(25-$E$2)</f>
        <v>7.3302106406080352</v>
      </c>
      <c r="E83" s="12">
        <f>'DATA（5～8ST）'!G83+情報登録!$B$41*(25-$E$2)-情報登録!$B$42*('STC計算（5～8ST）'!D83-'DATA（5～8ST）'!F83)-情報登録!$B$43*'STC計算（5～8ST）'!D83*(25-'STC計算（5～8ST）'!$E$2)</f>
        <v>328.85987125950055</v>
      </c>
      <c r="F83" s="12">
        <f t="shared" si="5"/>
        <v>2410.6121275753794</v>
      </c>
      <c r="G83" s="5">
        <f>'DATA（5～8ST）'!J83+'DATA（5～8ST）'!$J$106*(1000/$H$1-1)+情報登録!$B$40*(25-$H$2)</f>
        <v>7.3336416938110753</v>
      </c>
      <c r="H83" s="5">
        <f>'DATA（5～8ST）'!K83+情報登録!$B$41*(25-$H$2)-情報登録!$B$42*('STC計算（5～8ST）'!G83-'DATA（5～8ST）'!J83)-情報登録!$B$43*'STC計算（5～8ST）'!G83*(25-'STC計算（5～8ST）'!$H$2)</f>
        <v>329.75818146579809</v>
      </c>
      <c r="I83" s="5">
        <f t="shared" si="7"/>
        <v>2418.3283484728954</v>
      </c>
      <c r="J83" s="15">
        <f>'DATA（5～8ST）'!N83+'DATA（5～8ST）'!$N$106*(1000/$K$1-1)+情報登録!$B$40*(25-$K$2)</f>
        <v>7.340210640608035</v>
      </c>
      <c r="K83" s="15">
        <f>'DATA（5～8ST）'!O83+情報登録!$B$41*(25-$K$2)-情報登録!$B$42*('STC計算（5～8ST）'!J83-'DATA（5～8ST）'!N83)-情報登録!$B$43*'STC計算（5～8ST）'!J83*(25-'STC計算（5～8ST）'!$K$2)</f>
        <v>331.55994625950052</v>
      </c>
      <c r="L83" s="18">
        <f t="shared" si="6"/>
        <v>2433.7198455334142</v>
      </c>
      <c r="M83">
        <f>'DATA（5～8ST）'!B83*'DATA（5～8ST）'!C83</f>
        <v>2196.672</v>
      </c>
      <c r="N83">
        <f>'DATA（5～8ST）'!F83*'DATA（5～8ST）'!G83</f>
        <v>2201.9580000000001</v>
      </c>
      <c r="O83">
        <f>'DATA（5～8ST）'!J83*'DATA（5～8ST）'!K83</f>
        <v>2208.0240000000003</v>
      </c>
      <c r="P83">
        <f>'DATA（5～8ST）'!N83*'DATA（5～8ST）'!O83</f>
        <v>2223.4499999999998</v>
      </c>
    </row>
    <row r="84" spans="1:16">
      <c r="A84" s="4">
        <f>'DATA（5～8ST）'!B84+'DATA（5～8ST）'!$B$106*(1000/$B$1-1)+情報登録!$B$40*(25-$B$2)</f>
        <v>7.4293528773072746</v>
      </c>
      <c r="B84" s="4">
        <f>'DATA（5～8ST）'!C84+情報登録!$B$41*(25-$B$2)-情報登録!$B$42*('STC計算（5～8ST）'!A84-'DATA（5～8ST）'!B84)-情報登録!$B$43*'STC計算（5～8ST）'!A84*(25-'STC計算（5～8ST）'!$B$2)</f>
        <v>325.0610437079261</v>
      </c>
      <c r="C84" s="4">
        <f t="shared" si="4"/>
        <v>2414.9932003719864</v>
      </c>
      <c r="D84" s="12">
        <f>'DATA（5～8ST）'!F84+'DATA（5～8ST）'!$F$106*(1000/$E$1-1)+情報登録!$B$40*(25-$E$2)</f>
        <v>7.4402106406080346</v>
      </c>
      <c r="E84" s="12">
        <f>'DATA（5～8ST）'!G84+情報登録!$B$41*(25-$E$2)-情報登録!$B$42*('STC計算（5～8ST）'!D84-'DATA（5～8ST）'!F84)-情報登録!$B$43*'STC計算（5～8ST）'!D84*(25-'STC計算（5～8ST）'!$E$2)</f>
        <v>325.36069625950051</v>
      </c>
      <c r="F84" s="12">
        <f t="shared" si="5"/>
        <v>2420.7521143455747</v>
      </c>
      <c r="G84" s="5">
        <f>'DATA（5～8ST）'!J84+'DATA（5～8ST）'!$J$106*(1000/$H$1-1)+情報登録!$B$40*(25-$H$2)</f>
        <v>7.4536416938110754</v>
      </c>
      <c r="H84" s="5">
        <f>'DATA（5～8ST）'!K84+情報登録!$B$41*(25-$H$2)-情報登録!$B$42*('STC計算（5～8ST）'!G84-'DATA（5～8ST）'!J84)-情報登録!$B$43*'STC計算（5～8ST）'!G84*(25-'STC計算（5～8ST）'!$H$2)</f>
        <v>326.25908146579809</v>
      </c>
      <c r="I84" s="5">
        <f t="shared" si="7"/>
        <v>2431.8182925979768</v>
      </c>
      <c r="J84" s="15">
        <f>'DATA（5～8ST）'!N84+'DATA（5～8ST）'!$N$106*(1000/$K$1-1)+情報登録!$B$40*(25-$K$2)</f>
        <v>7.4502106406080353</v>
      </c>
      <c r="K84" s="15">
        <f>'DATA（5～8ST）'!O84+情報登録!$B$41*(25-$K$2)-情報登録!$B$42*('STC計算（5～8ST）'!J84-'DATA（5～8ST）'!N84)-情報登録!$B$43*'STC計算（5～8ST）'!J84*(25-'STC計算（5～8ST）'!$K$2)</f>
        <v>327.66077125950051</v>
      </c>
      <c r="L84" s="18">
        <f t="shared" si="6"/>
        <v>2441.1417645473662</v>
      </c>
      <c r="M84">
        <f>'DATA（5～8ST）'!B84*'DATA（5～8ST）'!C84</f>
        <v>2208.636</v>
      </c>
      <c r="N84">
        <f>'DATA（5～8ST）'!F84*'DATA（5～8ST）'!G84</f>
        <v>2213.9199999999996</v>
      </c>
      <c r="O84">
        <f>'DATA（5～8ST）'!J84*'DATA（5～8ST）'!K84</f>
        <v>2223.3260000000005</v>
      </c>
      <c r="P84">
        <f>'DATA（5～8ST）'!N84*'DATA（5～8ST）'!O84</f>
        <v>2232.9300000000003</v>
      </c>
    </row>
    <row r="85" spans="1:16">
      <c r="A85" s="4">
        <f>'DATA（5～8ST）'!B85+'DATA（5～8ST）'!$B$106*(1000/$B$1-1)+情報登録!$B$40*(25-$B$2)</f>
        <v>7.5593528773072745</v>
      </c>
      <c r="B85" s="4">
        <f>'DATA（5～8ST）'!C85+情報登録!$B$41*(25-$B$2)-情報登録!$B$42*('STC計算（5～8ST）'!A85-'DATA（5～8ST）'!B85)-情報登録!$B$43*'STC計算（5～8ST）'!A85*(25-'STC計算（5～8ST）'!$B$2)</f>
        <v>320.66201870792611</v>
      </c>
      <c r="C85" s="4">
        <f t="shared" si="4"/>
        <v>2423.9973537629203</v>
      </c>
      <c r="D85" s="12">
        <f>'DATA（5～8ST）'!F85+'DATA（5～8ST）'!$F$106*(1000/$E$1-1)+情報登録!$B$40*(25-$E$2)</f>
        <v>7.5602106406080347</v>
      </c>
      <c r="E85" s="12">
        <f>'DATA（5～8ST）'!G85+情報登録!$B$41*(25-$E$2)-情報登録!$B$42*('STC計算（5～8ST）'!D85-'DATA（5～8ST）'!F85)-情報登録!$B$43*'STC計算（5～8ST）'!D85*(25-'STC計算（5～8ST）'!$E$2)</f>
        <v>320.96159625950054</v>
      </c>
      <c r="F85" s="12">
        <f t="shared" si="5"/>
        <v>2426.5372752676158</v>
      </c>
      <c r="G85" s="5">
        <f>'DATA（5～8ST）'!J85+'DATA（5～8ST）'!$J$106*(1000/$H$1-1)+情報登録!$B$40*(25-$H$2)</f>
        <v>7.5736416938110755</v>
      </c>
      <c r="H85" s="5">
        <f>'DATA（5～8ST）'!K85+情報登録!$B$41*(25-$H$2)-情報登録!$B$42*('STC計算（5～8ST）'!G85-'DATA（5～8ST）'!J85)-情報登録!$B$43*'STC計算（5～8ST）'!G85*(25-'STC計算（5～8ST）'!$H$2)</f>
        <v>322.05998146579805</v>
      </c>
      <c r="I85" s="5">
        <f t="shared" si="7"/>
        <v>2439.1669035373902</v>
      </c>
      <c r="J85" s="15">
        <f>'DATA（5～8ST）'!N85+'DATA（5～8ST）'!$N$106*(1000/$K$1-1)+情報登録!$B$40*(25-$K$2)</f>
        <v>7.5802106406080352</v>
      </c>
      <c r="K85" s="15">
        <f>'DATA（5～8ST）'!O85+情報登録!$B$41*(25-$K$2)-情報登録!$B$42*('STC計算（5～8ST）'!J85-'DATA（5～8ST）'!N85)-情報登録!$B$43*'STC計算（5～8ST）'!J85*(25-'STC計算（5～8ST）'!$K$2)</f>
        <v>323.26174625950057</v>
      </c>
      <c r="L85" s="15">
        <f t="shared" si="6"/>
        <v>2450.3921286978011</v>
      </c>
      <c r="M85">
        <f>'DATA（5～8ST）'!B85*'DATA（5～8ST）'!C85</f>
        <v>2219.9449999999997</v>
      </c>
      <c r="N85">
        <f>'DATA（5～8ST）'!F85*'DATA（5～8ST）'!G85</f>
        <v>2222.0360000000001</v>
      </c>
      <c r="O85">
        <f>'DATA（5～8ST）'!J85*'DATA（5～8ST）'!K85</f>
        <v>2232.902</v>
      </c>
      <c r="P85">
        <f>'DATA（5～8ST）'!N85*'DATA（5～8ST）'!O85</f>
        <v>2244.489</v>
      </c>
    </row>
    <row r="86" spans="1:16">
      <c r="A86" s="4">
        <f>'DATA（5～8ST）'!B86+'DATA（5～8ST）'!$B$106*(1000/$B$1-1)+情報登録!$B$40*(25-$B$2)</f>
        <v>7.6793528773072746</v>
      </c>
      <c r="B86" s="4">
        <f>'DATA（5～8ST）'!C86+情報登録!$B$41*(25-$B$2)-情報登録!$B$42*('STC計算（5～8ST）'!A86-'DATA（5～8ST）'!B86)-情報登録!$B$43*'STC計算（5～8ST）'!A86*(25-'STC計算（5～8ST）'!$B$2)</f>
        <v>315.56291870792609</v>
      </c>
      <c r="C86" s="4">
        <f t="shared" si="4"/>
        <v>2423.3190077511936</v>
      </c>
      <c r="D86" s="12">
        <f>'DATA（5～8ST）'!F86+'DATA（5～8ST）'!$F$106*(1000/$E$1-1)+情報登録!$B$40*(25-$E$2)</f>
        <v>7.6902106406080346</v>
      </c>
      <c r="E86" s="12">
        <f>'DATA（5～8ST）'!G86+情報登録!$B$41*(25-$E$2)-情報登録!$B$42*('STC計算（5～8ST）'!D86-'DATA（5～8ST）'!F86)-情報登録!$B$43*'STC計算（5～8ST）'!D86*(25-'STC計算（5～8ST）'!$E$2)</f>
        <v>315.8625712595005</v>
      </c>
      <c r="F86" s="12">
        <f t="shared" si="5"/>
        <v>2429.0497064696242</v>
      </c>
      <c r="G86" s="5">
        <f>'DATA（5～8ST）'!J86+'DATA（5～8ST）'!$J$106*(1000/$H$1-1)+情報登録!$B$40*(25-$H$2)</f>
        <v>7.6936416938110748</v>
      </c>
      <c r="H86" s="5">
        <f>'DATA（5～8ST）'!K86+情報登録!$B$41*(25-$H$2)-情報登録!$B$42*('STC計算（5～8ST）'!G86-'DATA（5～8ST）'!J86)-情報登録!$B$43*'STC計算（5～8ST）'!G86*(25-'STC計算（5～8ST）'!$H$2)</f>
        <v>317.36088146579806</v>
      </c>
      <c r="I86" s="5">
        <f t="shared" si="7"/>
        <v>2441.6609096298985</v>
      </c>
      <c r="J86" s="15">
        <f>'DATA（5～8ST）'!N86+'DATA（5～8ST）'!$N$106*(1000/$K$1-1)+情報登録!$B$40*(25-$K$2)</f>
        <v>7.7002106406080353</v>
      </c>
      <c r="K86" s="15">
        <f>'DATA（5～8ST）'!O86+情報登録!$B$41*(25-$K$2)-情報登録!$B$42*('STC計算（5～8ST）'!J86-'DATA（5～8ST）'!N86)-情報登録!$B$43*'STC計算（5～8ST）'!J86*(25-'STC計算（5～8ST）'!$K$2)</f>
        <v>317.96264625950056</v>
      </c>
      <c r="L86" s="15">
        <f t="shared" si="6"/>
        <v>2448.3793520432951</v>
      </c>
      <c r="M86">
        <f>'DATA（5～8ST）'!B86*'DATA（5～8ST）'!C86</f>
        <v>2222.0059999999999</v>
      </c>
      <c r="N86">
        <f>'DATA（5～8ST）'!F86*'DATA（5～8ST）'!G86</f>
        <v>2227.27</v>
      </c>
      <c r="O86">
        <f>'DATA（5～8ST）'!J86*'DATA（5～8ST）'!K86</f>
        <v>2237.9199999999996</v>
      </c>
      <c r="P86">
        <f>'DATA（5～8ST）'!N86*'DATA（5～8ST）'!O86</f>
        <v>2245.3380000000002</v>
      </c>
    </row>
    <row r="87" spans="1:16">
      <c r="A87" s="4">
        <f>'DATA（5～8ST）'!B87+'DATA（5～8ST）'!$B$106*(1000/$B$1-1)+情報登録!$B$40*(25-$B$2)</f>
        <v>7.7893528773072749</v>
      </c>
      <c r="B87" s="4">
        <f>'DATA（5～8ST）'!C87+情報登録!$B$41*(25-$B$2)-情報登録!$B$42*('STC計算（5～8ST）'!A87-'DATA（5～8ST）'!B87)-情報登録!$B$43*'STC計算（5～8ST）'!A87*(25-'STC計算（5～8ST）'!$B$2)</f>
        <v>309.96374370792614</v>
      </c>
      <c r="C87" s="4">
        <f t="shared" si="4"/>
        <v>2414.4169789122693</v>
      </c>
      <c r="D87" s="12">
        <f>'DATA（5～8ST）'!F87+'DATA（5～8ST）'!$F$106*(1000/$E$1-1)+情報登録!$B$40*(25-$E$2)</f>
        <v>7.8002106406080349</v>
      </c>
      <c r="E87" s="12">
        <f>'DATA（5～8ST）'!G87+情報登録!$B$41*(25-$E$2)-情報登録!$B$42*('STC計算（5～8ST）'!D87-'DATA（5～8ST）'!F87)-情報登録!$B$43*'STC計算（5～8ST）'!D87*(25-'STC計算（5～8ST）'!$E$2)</f>
        <v>310.26339625950055</v>
      </c>
      <c r="F87" s="12">
        <f t="shared" si="5"/>
        <v>2420.1198448945433</v>
      </c>
      <c r="G87" s="5">
        <f>'DATA（5～8ST）'!J87+'DATA（5～8ST）'!$J$106*(1000/$H$1-1)+情報登録!$B$40*(25-$H$2)</f>
        <v>7.8136416938110749</v>
      </c>
      <c r="H87" s="5">
        <f>'DATA（5～8ST）'!K87+情報登録!$B$41*(25-$H$2)-情報登録!$B$42*('STC計算（5～8ST）'!G87-'DATA（5～8ST）'!J87)-情報登録!$B$43*'STC計算（5～8ST）'!G87*(25-'STC計算（5～8ST）'!$H$2)</f>
        <v>312.361781465798</v>
      </c>
      <c r="I87" s="5">
        <f t="shared" si="7"/>
        <v>2440.6830392142629</v>
      </c>
      <c r="J87" s="15">
        <f>'DATA（5～8ST）'!N87+'DATA（5～8ST）'!$N$106*(1000/$K$1-1)+情報登録!$B$40*(25-$K$2)</f>
        <v>7.8102106406080347</v>
      </c>
      <c r="K87" s="15">
        <f>'DATA（5～8ST）'!O87+情報登録!$B$41*(25-$K$2)-情報登録!$B$42*('STC計算（5～8ST）'!J87-'DATA（5～8ST）'!N87)-情報登録!$B$43*'STC計算（5～8ST）'!J87*(25-'STC計算（5～8ST）'!$K$2)</f>
        <v>311.76347125950053</v>
      </c>
      <c r="L87" s="15">
        <f t="shared" si="6"/>
        <v>2434.9383805838484</v>
      </c>
      <c r="M87">
        <f>'DATA（5～8ST）'!B87*'DATA（5～8ST）'!C87</f>
        <v>2216.1600000000003</v>
      </c>
      <c r="N87">
        <f>'DATA（5～8ST）'!F87*'DATA（5～8ST）'!G87</f>
        <v>2221.4010000000003</v>
      </c>
      <c r="O87">
        <f>'DATA（5～8ST）'!J87*'DATA（5～8ST）'!K87</f>
        <v>2239.6439999999998</v>
      </c>
      <c r="P87">
        <f>'DATA（5～8ST）'!N87*'DATA（5～8ST）'!O87</f>
        <v>2235.3119999999999</v>
      </c>
    </row>
    <row r="88" spans="1:16">
      <c r="A88" s="4">
        <f>'DATA（5～8ST）'!B88+'DATA（5～8ST）'!$B$106*(1000/$B$1-1)+情報登録!$B$40*(25-$B$2)</f>
        <v>7.9193528773072757</v>
      </c>
      <c r="B88" s="4">
        <f>'DATA（5～8ST）'!C88+情報登録!$B$41*(25-$B$2)-情報登録!$B$42*('STC計算（5～8ST）'!A88-'DATA（5～8ST）'!B88)-情報登録!$B$43*'STC計算（5～8ST）'!A88*(25-'STC計算（5～8ST）'!$B$2)</f>
        <v>302.66471870792611</v>
      </c>
      <c r="C88" s="4">
        <f t="shared" si="4"/>
        <v>2396.9087109590118</v>
      </c>
      <c r="D88" s="12">
        <f>'DATA（5～8ST）'!F88+'DATA（5～8ST）'!$F$106*(1000/$E$1-1)+情報登録!$B$40*(25-$E$2)</f>
        <v>7.9302106406080348</v>
      </c>
      <c r="E88" s="12">
        <f>'DATA（5～8ST）'!G88+情報登録!$B$41*(25-$E$2)-情報登録!$B$42*('STC計算（5～8ST）'!D88-'DATA（5～8ST）'!F88)-情報登録!$B$43*'STC計算（5～8ST）'!D88*(25-'STC計算（5～8ST）'!$E$2)</f>
        <v>302.66437125950051</v>
      </c>
      <c r="F88" s="12">
        <f t="shared" si="5"/>
        <v>2400.1922174950319</v>
      </c>
      <c r="G88" s="5">
        <f>'DATA（5～8ST）'!J88+'DATA（5～8ST）'!$J$106*(1000/$H$1-1)+情報登録!$B$40*(25-$H$2)</f>
        <v>7.9336416938110759</v>
      </c>
      <c r="H88" s="5">
        <f>'DATA（5～8ST）'!K88+情報登録!$B$41*(25-$H$2)-情報登録!$B$42*('STC計算（5～8ST）'!G88-'DATA（5～8ST）'!J88)-情報登録!$B$43*'STC計算（5～8ST）'!G88*(25-'STC計算（5～8ST）'!$H$2)</f>
        <v>305.26268146579804</v>
      </c>
      <c r="I88" s="5">
        <f t="shared" si="7"/>
        <v>2421.8447372416249</v>
      </c>
      <c r="J88" s="15">
        <f>'DATA（5～8ST）'!N88+'DATA（5～8ST）'!$N$106*(1000/$K$1-1)+情報登録!$B$40*(25-$K$2)</f>
        <v>7.9402106406080346</v>
      </c>
      <c r="K88" s="15">
        <f>'DATA（5～8ST）'!O88+情報登録!$B$41*(25-$K$2)-情報登録!$B$42*('STC計算（5～8ST）'!J88-'DATA（5～8ST）'!N88)-情報登録!$B$43*'STC計算（5～8ST）'!J88*(25-'STC計算（5～8ST）'!$K$2)</f>
        <v>303.16444625950055</v>
      </c>
      <c r="L88" s="15">
        <f t="shared" si="6"/>
        <v>2407.189562043729</v>
      </c>
      <c r="M88">
        <f>'DATA（5～8ST）'!B88*'DATA（5～8ST）'!C88</f>
        <v>2202.665</v>
      </c>
      <c r="N88">
        <f>'DATA（5～8ST）'!F88*'DATA（5～8ST）'!G88</f>
        <v>2205.67</v>
      </c>
      <c r="O88">
        <f>'DATA（5～8ST）'!J88*'DATA（5～8ST）'!K88</f>
        <v>2224.7539999999999</v>
      </c>
      <c r="P88">
        <f>'DATA（5～8ST）'!N88*'DATA（5～8ST）'!O88</f>
        <v>2212.35</v>
      </c>
    </row>
    <row r="89" spans="1:16">
      <c r="A89" s="4">
        <f>'DATA（5～8ST）'!B89+'DATA（5～8ST）'!$B$106*(1000/$B$1-1)+情報登録!$B$40*(25-$B$2)</f>
        <v>8.0393528773072749</v>
      </c>
      <c r="B89" s="4">
        <f>'DATA（5～8ST）'!C89+情報登録!$B$41*(25-$B$2)-情報登録!$B$42*('STC計算（5～8ST）'!A89-'DATA（5～8ST）'!B89)-情報登録!$B$43*'STC計算（5～8ST）'!A89*(25-'STC計算（5～8ST）'!$B$2)</f>
        <v>291.96561870792613</v>
      </c>
      <c r="C89" s="4">
        <f t="shared" si="4"/>
        <v>2347.2146368343647</v>
      </c>
      <c r="D89" s="12">
        <f>'DATA（5～8ST）'!F89+'DATA（5～8ST）'!$F$106*(1000/$E$1-1)+情報登録!$B$40*(25-$E$2)</f>
        <v>8.0502106406080358</v>
      </c>
      <c r="E89" s="12">
        <f>'DATA（5～8ST）'!G89+情報登録!$B$41*(25-$E$2)-情報登録!$B$42*('STC計算（5～8ST）'!D89-'DATA（5～8ST）'!F89)-情報登録!$B$43*'STC計算（5～8ST）'!D89*(25-'STC計算（5～8ST）'!$E$2)</f>
        <v>292.26527125950054</v>
      </c>
      <c r="F89" s="12">
        <f t="shared" si="5"/>
        <v>2352.7969965734251</v>
      </c>
      <c r="G89" s="5">
        <f>'DATA（5～8ST）'!J89+'DATA（5～8ST）'!$J$106*(1000/$H$1-1)+情報登録!$B$40*(25-$H$2)</f>
        <v>8.0636416938110749</v>
      </c>
      <c r="H89" s="5">
        <f>'DATA（5～8ST）'!K89+情報登録!$B$41*(25-$H$2)-情報登録!$B$42*('STC計算（5～8ST）'!G89-'DATA（5～8ST）'!J89)-情報登録!$B$43*'STC計算（5～8ST）'!G89*(25-'STC計算（5～8ST）'!$H$2)</f>
        <v>296.16365646579806</v>
      </c>
      <c r="I89" s="5">
        <f t="shared" si="7"/>
        <v>2388.1576084691492</v>
      </c>
      <c r="J89" s="15">
        <f>'DATA（5～8ST）'!N89+'DATA（5～8ST）'!$N$106*(1000/$K$1-1)+情報登録!$B$40*(25-$K$2)</f>
        <v>8.0602106406080338</v>
      </c>
      <c r="K89" s="15">
        <f>'DATA（5～8ST）'!O89+情報登録!$B$41*(25-$K$2)-情報登録!$B$42*('STC計算（5～8ST）'!J89-'DATA（5～8ST）'!N89)-情報登録!$B$43*'STC計算（5～8ST）'!J89*(25-'STC計算（5～8ST）'!$K$2)</f>
        <v>290.26534625950057</v>
      </c>
      <c r="L89" s="15">
        <f t="shared" si="6"/>
        <v>2339.5998325206019</v>
      </c>
      <c r="M89">
        <f>'DATA（5～8ST）'!B89*'DATA（5～8ST）'!C89</f>
        <v>2159.0100000000002</v>
      </c>
      <c r="N89">
        <f>'DATA（5～8ST）'!F89*'DATA（5～8ST）'!G89</f>
        <v>2164.1460000000002</v>
      </c>
      <c r="O89">
        <f>'DATA（5～8ST）'!J89*'DATA（5～8ST）'!K89</f>
        <v>2196.1799999999998</v>
      </c>
      <c r="P89">
        <f>'DATA（5～8ST）'!N89*'DATA（5～8ST）'!O89</f>
        <v>2152.107</v>
      </c>
    </row>
    <row r="90" spans="1:16">
      <c r="A90" s="4">
        <f>'DATA（5～8ST）'!B90+'DATA（5～8ST）'!$B$106*(1000/$B$1-1)+情報登録!$B$40*(25-$B$2)</f>
        <v>8.1493528773072743</v>
      </c>
      <c r="B90" s="4">
        <f>'DATA（5～8ST）'!C90+情報登録!$B$41*(25-$B$2)-情報登録!$B$42*('STC計算（5～8ST）'!A90-'DATA（5～8ST）'!B90)-情報登録!$B$43*'STC計算（5～8ST）'!A90*(25-'STC計算（5～8ST）'!$B$2)</f>
        <v>278.06644370792611</v>
      </c>
      <c r="C90" s="4">
        <f t="shared" si="4"/>
        <v>2266.0615731137891</v>
      </c>
      <c r="D90" s="12">
        <f>'DATA（5～8ST）'!F90+'DATA（5～8ST）'!$F$106*(1000/$E$1-1)+情報登録!$B$40*(25-$E$2)</f>
        <v>8.1602106406080352</v>
      </c>
      <c r="E90" s="12">
        <f>'DATA（5～8ST）'!G90+情報登録!$B$41*(25-$E$2)-情報登録!$B$42*('STC計算（5～8ST）'!D90-'DATA（5～8ST）'!F90)-情報登録!$B$43*'STC計算（5～8ST）'!D90*(25-'STC計算（5～8ST）'!$E$2)</f>
        <v>277.86609625950052</v>
      </c>
      <c r="F90" s="12">
        <f t="shared" si="5"/>
        <v>2267.4458753609929</v>
      </c>
      <c r="G90" s="5">
        <f>'DATA（5～8ST）'!J90+'DATA（5～8ST）'!$J$106*(1000/$H$1-1)+情報登録!$B$40*(25-$H$2)</f>
        <v>8.1736416938110743</v>
      </c>
      <c r="H90" s="5">
        <f>'DATA（5～8ST）'!K90+情報登録!$B$41*(25-$H$2)-情報登録!$B$42*('STC計算（5～8ST）'!G90-'DATA（5～8ST）'!J90)-情報登録!$B$43*'STC計算（5～8ST）'!G90*(25-'STC計算（5～8ST）'!$H$2)</f>
        <v>284.064481465798</v>
      </c>
      <c r="I90" s="5">
        <f t="shared" si="7"/>
        <v>2321.8412894396697</v>
      </c>
      <c r="J90" s="15">
        <f>'DATA（5～8ST）'!N90+'DATA（5～8ST）'!$N$106*(1000/$K$1-1)+情報登録!$B$40*(25-$K$2)</f>
        <v>8.170210640608035</v>
      </c>
      <c r="K90" s="15">
        <f>'DATA（5～8ST）'!O90+情報登録!$B$41*(25-$K$2)-情報登録!$B$42*('STC計算（5～8ST）'!J90-'DATA（5～8ST）'!N90)-情報登録!$B$43*'STC計算（5～8ST）'!J90*(25-'STC計算（5～8ST）'!$K$2)</f>
        <v>272.46617125950053</v>
      </c>
      <c r="L90" s="15">
        <f t="shared" si="6"/>
        <v>2226.1060116301023</v>
      </c>
      <c r="M90">
        <f>'DATA（5～8ST）'!B90*'DATA（5～8ST）'!C90</f>
        <v>2085.8039999999996</v>
      </c>
      <c r="N90">
        <f>'DATA（5～8ST）'!F90*'DATA（5～8ST）'!G90</f>
        <v>2087.049</v>
      </c>
      <c r="O90">
        <f>'DATA（5～8ST）'!J90*'DATA（5～8ST）'!K90</f>
        <v>2136.8019999999997</v>
      </c>
      <c r="P90">
        <f>'DATA（5～8ST）'!N90*'DATA（5～8ST）'!O90</f>
        <v>2048.8740000000003</v>
      </c>
    </row>
    <row r="91" spans="1:16">
      <c r="A91" s="4">
        <f>'DATA（5～8ST）'!B91+'DATA（5～8ST）'!$B$106*(1000/$B$1-1)+情報登録!$B$40*(25-$B$2)</f>
        <v>8.2593528773072755</v>
      </c>
      <c r="B91" s="4">
        <f>'DATA（5～8ST）'!C91+情報登録!$B$41*(25-$B$2)-情報登録!$B$42*('STC計算（5～8ST）'!A91-'DATA（5～8ST）'!B91)-情報登録!$B$43*'STC計算（5～8ST）'!A91*(25-'STC計算（5～8ST）'!$B$2)</f>
        <v>254.76726870792618</v>
      </c>
      <c r="C91" s="4">
        <f t="shared" si="4"/>
        <v>2104.212773846526</v>
      </c>
      <c r="D91" s="12">
        <f>'DATA（5～8ST）'!F91+'DATA（5～8ST）'!$F$106*(1000/$E$1-1)+情報登録!$B$40*(25-$E$2)</f>
        <v>8.2702106406080347</v>
      </c>
      <c r="E91" s="12">
        <f>'DATA（5～8ST）'!G91+情報登録!$B$41*(25-$E$2)-情報登録!$B$42*('STC計算（5～8ST）'!D91-'DATA（5～8ST）'!F91)-情報登録!$B$43*'STC計算（5～8ST）'!D91*(25-'STC計算（5～8ST）'!$E$2)</f>
        <v>252.46692125950054</v>
      </c>
      <c r="F91" s="12">
        <f t="shared" si="5"/>
        <v>2087.954618601872</v>
      </c>
      <c r="G91" s="5">
        <f>'DATA（5～8ST）'!J91+'DATA（5～8ST）'!$J$106*(1000/$H$1-1)+情報登録!$B$40*(25-$H$2)</f>
        <v>8.2836416938110755</v>
      </c>
      <c r="H91" s="5">
        <f>'DATA（5～8ST）'!K91+情報登録!$B$41*(25-$H$2)-情報登録!$B$42*('STC計算（5～8ST）'!G91-'DATA（5～8ST）'!J91)-情報登録!$B$43*'STC計算（5～8ST）'!G91*(25-'STC計算（5～8ST）'!$H$2)</f>
        <v>263.36530646579803</v>
      </c>
      <c r="I91" s="5">
        <f t="shared" si="7"/>
        <v>2181.6238333434162</v>
      </c>
      <c r="J91" s="15">
        <f>'DATA（5～8ST）'!N91+'DATA（5～8ST）'!$N$106*(1000/$K$1-1)+情報登録!$B$40*(25-$K$2)</f>
        <v>8.2702106406080347</v>
      </c>
      <c r="K91" s="15">
        <f>'DATA（5～8ST）'!O91+情報登録!$B$41*(25-$K$2)-情報登録!$B$42*('STC計算（5～8ST）'!J91-'DATA（5～8ST）'!N91)-情報登録!$B$43*'STC計算（5～8ST）'!J91*(25-'STC計算（5～8ST）'!$K$2)</f>
        <v>241.76692125950055</v>
      </c>
      <c r="L91" s="15">
        <f t="shared" si="6"/>
        <v>1999.4633647473663</v>
      </c>
      <c r="M91">
        <f>'DATA（5～8ST）'!B91*'DATA（5～8ST）'!C91</f>
        <v>1937.442</v>
      </c>
      <c r="N91">
        <f>'DATA（5～8ST）'!F91*'DATA（5～8ST）'!G91</f>
        <v>1922.3040000000001</v>
      </c>
      <c r="O91">
        <f>'DATA（5～8ST）'!J91*'DATA（5～8ST）'!K91</f>
        <v>2008.6279999999999</v>
      </c>
      <c r="P91">
        <f>'DATA（5～8ST）'!N91*'DATA（5～8ST）'!O91</f>
        <v>1840.1279999999999</v>
      </c>
    </row>
    <row r="92" spans="1:16">
      <c r="A92" s="4">
        <f>'DATA（5～8ST）'!B92+'DATA（5～8ST）'!$B$106*(1000/$B$1-1)+情報登録!$B$40*(25-$B$2)</f>
        <v>8.3593528773072752</v>
      </c>
      <c r="B92" s="4">
        <f>'DATA（5～8ST）'!C92+情報登録!$B$41*(25-$B$2)-情報登録!$B$42*('STC計算（5～8ST）'!A92-'DATA（5～8ST）'!B92)-情報登録!$B$43*'STC計算（5～8ST）'!A92*(25-'STC計算（5～8ST）'!$B$2)</f>
        <v>216.0680187079262</v>
      </c>
      <c r="C92" s="4">
        <f t="shared" si="4"/>
        <v>1806.1888138801851</v>
      </c>
      <c r="D92" s="12">
        <f>'DATA（5～8ST）'!F92+'DATA（5～8ST）'!$F$106*(1000/$E$1-1)+情報登録!$B$40*(25-$E$2)</f>
        <v>8.3602106406080345</v>
      </c>
      <c r="E92" s="12">
        <f>'DATA（5～8ST）'!G92+情報登録!$B$41*(25-$E$2)-情報登録!$B$42*('STC計算（5～8ST）'!D92-'DATA（5～8ST）'!F92)-情報登録!$B$43*'STC計算（5～8ST）'!D92*(25-'STC計算（5～8ST）'!$E$2)</f>
        <v>209.86759625950052</v>
      </c>
      <c r="F92" s="12">
        <f t="shared" si="5"/>
        <v>1754.5373113675071</v>
      </c>
      <c r="G92" s="5">
        <f>'DATA（5～8ST）'!J92+'DATA（5～8ST）'!$J$106*(1000/$H$1-1)+情報登録!$B$40*(25-$H$2)</f>
        <v>8.3836416938110752</v>
      </c>
      <c r="H92" s="5">
        <f>'DATA（5～8ST）'!K92+情報登録!$B$41*(25-$H$2)-情報登録!$B$42*('STC計算（5～8ST）'!G92-'DATA（5～8ST）'!J92)-情報登録!$B$43*'STC計算（5～8ST）'!G92*(25-'STC計算（5～8ST）'!$H$2)</f>
        <v>228.46605646579806</v>
      </c>
      <c r="I92" s="5">
        <f t="shared" si="7"/>
        <v>1915.37755660726</v>
      </c>
      <c r="J92" s="15">
        <f>'DATA（5～8ST）'!N92+'DATA（5～8ST）'!$N$106*(1000/$K$1-1)+情報登録!$B$40*(25-$K$2)</f>
        <v>8.3702106406080361</v>
      </c>
      <c r="K92" s="15">
        <f>'DATA（5～8ST）'!O92+情報登録!$B$41*(25-$K$2)-情報登録!$B$42*('STC計算（5～8ST）'!J92-'DATA（5～8ST）'!N92)-情報登録!$B$43*'STC計算（5～8ST）'!J92*(25-'STC計算（5～8ST）'!$K$2)</f>
        <v>193.36767125950053</v>
      </c>
      <c r="L92" s="15">
        <f t="shared" si="6"/>
        <v>1618.528139525868</v>
      </c>
      <c r="M92">
        <f>'DATA（5～8ST）'!B92*'DATA（5～8ST）'!C92</f>
        <v>1662.0029999999999</v>
      </c>
      <c r="N92">
        <f>'DATA（5～8ST）'!F92*'DATA（5～8ST）'!G92</f>
        <v>1613.8289999999997</v>
      </c>
      <c r="O92">
        <f>'DATA（5～8ST）'!J92*'DATA（5～8ST）'!K92</f>
        <v>1762.8770000000002</v>
      </c>
      <c r="P92">
        <f>'DATA（5～8ST）'!N92*'DATA（5～8ST）'!O92</f>
        <v>1487.5360000000001</v>
      </c>
    </row>
    <row r="93" spans="1:16">
      <c r="A93" s="4">
        <f>'DATA（5～8ST）'!B93+'DATA（5～8ST）'!$B$106*(1000/$B$1-1)+情報登録!$B$40*(25-$B$2)</f>
        <v>8.449352877307275</v>
      </c>
      <c r="B93" s="4">
        <f>'DATA（5～8ST）'!C93+情報登録!$B$41*(25-$B$2)-情報登録!$B$42*('STC計算（5～8ST）'!A93-'DATA（5～8ST）'!B93)-情報登録!$B$43*'STC計算（5～8ST）'!A93*(25-'STC計算（5～8ST）'!$B$2)</f>
        <v>163.26869370792619</v>
      </c>
      <c r="C93" s="4">
        <f t="shared" si="4"/>
        <v>1379.5148069552663</v>
      </c>
      <c r="D93" s="12">
        <f>'DATA（5～8ST）'!F93+'DATA（5～8ST）'!$F$106*(1000/$E$1-1)+情報登録!$B$40*(25-$E$2)</f>
        <v>8.4502106406080344</v>
      </c>
      <c r="E93" s="12">
        <f>'DATA（5～8ST）'!G93+情報登録!$B$41*(25-$E$2)-情報登録!$B$42*('STC計算（5～8ST）'!D93-'DATA（5～8ST）'!F93)-情報登録!$B$43*'STC計算（5～8ST）'!D93*(25-'STC計算（5～8ST）'!$E$2)</f>
        <v>150.56827125950056</v>
      </c>
      <c r="F93" s="12">
        <f t="shared" si="5"/>
        <v>1272.3336079349885</v>
      </c>
      <c r="G93" s="5">
        <f>'DATA（5～8ST）'!J93+'DATA（5～8ST）'!$J$106*(1000/$H$1-1)+情報登録!$B$40*(25-$H$2)</f>
        <v>8.4636416938110752</v>
      </c>
      <c r="H93" s="5">
        <f>'DATA（5～8ST）'!K93+情報登録!$B$41*(25-$H$2)-情報登録!$B$42*('STC計算（5～8ST）'!G93-'DATA（5～8ST）'!J93)-情報登録!$B$43*'STC計算（5～8ST）'!G93*(25-'STC計算（5～8ST）'!$H$2)</f>
        <v>175.96665646579805</v>
      </c>
      <c r="I93" s="5">
        <f t="shared" si="7"/>
        <v>1489.3187303844586</v>
      </c>
      <c r="J93" s="15">
        <f>'DATA（5～8ST）'!N93+'DATA（5～8ST）'!$N$106*(1000/$K$1-1)+情報登録!$B$40*(25-$K$2)</f>
        <v>8.460210640608036</v>
      </c>
      <c r="K93" s="15">
        <f>'DATA（5～8ST）'!O93+情報登録!$B$41*(25-$K$2)-情報登録!$B$42*('STC計算（5～8ST）'!J93-'DATA（5～8ST）'!N93)-情報登録!$B$43*'STC計算（5～8ST）'!J93*(25-'STC計算（5～8ST）'!$K$2)</f>
        <v>137.56834625950054</v>
      </c>
      <c r="L93" s="15">
        <f t="shared" si="6"/>
        <v>1163.8571868354773</v>
      </c>
      <c r="M93">
        <f>'DATA（5～8ST）'!B93*'DATA（5～8ST）'!C93</f>
        <v>1266.2460000000001</v>
      </c>
      <c r="N93">
        <f>'DATA（5～8ST）'!F93*'DATA（5～8ST）'!G93</f>
        <v>1166.4240000000002</v>
      </c>
      <c r="O93">
        <f>'DATA（5～8ST）'!J93*'DATA（5～8ST）'!K93</f>
        <v>1367.806</v>
      </c>
      <c r="P93">
        <f>'DATA（5～8ST）'!N93*'DATA（5～8ST）'!O93</f>
        <v>1065.598</v>
      </c>
    </row>
    <row r="94" spans="1:16">
      <c r="A94" s="4">
        <f>'DATA（5～8ST）'!B94+'DATA（5～8ST）'!$B$106*(1000/$B$1-1)+情報登録!$B$40*(25-$B$2)</f>
        <v>8.5293528773072751</v>
      </c>
      <c r="B94" s="4">
        <f>'DATA（5～8ST）'!C94+情報登録!$B$41*(25-$B$2)-情報登録!$B$42*('STC計算（5～8ST）'!A94-'DATA（5～8ST）'!B94)-情報登録!$B$43*'STC計算（5～8ST）'!A94*(25-'STC計算（5～8ST）'!$B$2)</f>
        <v>100.66929370792617</v>
      </c>
      <c r="C94" s="4">
        <f t="shared" si="4"/>
        <v>858.64392994419131</v>
      </c>
      <c r="D94" s="12">
        <f>'DATA（5～8ST）'!F94+'DATA（5～8ST）'!$F$106*(1000/$E$1-1)+情報登録!$B$40*(25-$E$2)</f>
        <v>8.5302106406080362</v>
      </c>
      <c r="E94" s="12">
        <f>'DATA（5～8ST）'!G94+情報登録!$B$41*(25-$E$2)-情報登録!$B$42*('STC計算（5～8ST）'!D94-'DATA（5～8ST）'!F94)-情報登録!$B$43*'STC計算（5～8ST）'!D94*(25-'STC計算（5～8ST）'!$E$2)</f>
        <v>85.668871259500548</v>
      </c>
      <c r="F94" s="12">
        <f t="shared" si="5"/>
        <v>730.7735171866716</v>
      </c>
      <c r="G94" s="5">
        <f>'DATA（5～8ST）'!J94+'DATA（5～8ST）'!$J$106*(1000/$H$1-1)+情報登録!$B$40*(25-$H$2)</f>
        <v>8.5536416938110751</v>
      </c>
      <c r="H94" s="5">
        <f>'DATA（5～8ST）'!K94+情報登録!$B$41*(25-$H$2)-情報登録!$B$42*('STC計算（5～8ST）'!G94-'DATA（5～8ST）'!J94)-情報登録!$B$43*'STC計算（5～8ST）'!G94*(25-'STC計算（5～8ST）'!$H$2)</f>
        <v>109.26733146579805</v>
      </c>
      <c r="I94" s="5">
        <f t="shared" si="7"/>
        <v>934.63360219732499</v>
      </c>
      <c r="J94" s="15">
        <f>'DATA（5～8ST）'!N94+'DATA（5～8ST）'!$N$106*(1000/$K$1-1)+情報登録!$B$40*(25-$K$2)</f>
        <v>8.5502106406080358</v>
      </c>
      <c r="K94" s="15">
        <f>'DATA（5～8ST）'!O94+情報登録!$B$41*(25-$K$2)-情報登録!$B$42*('STC計算（5～8ST）'!J94-'DATA（5～8ST）'!N94)-情報登録!$B$43*'STC計算（5～8ST）'!J94*(25-'STC計算（5～8ST）'!$K$2)</f>
        <v>79.769021259500548</v>
      </c>
      <c r="L94" s="15">
        <f t="shared" si="6"/>
        <v>682.04193436387015</v>
      </c>
      <c r="M94">
        <f>'DATA（5～8ST）'!B94*'DATA（5～8ST）'!C94</f>
        <v>782.09</v>
      </c>
      <c r="N94">
        <f>'DATA（5～8ST）'!F94*'DATA（5～8ST）'!G94</f>
        <v>662.99</v>
      </c>
      <c r="O94">
        <f>'DATA（5～8ST）'!J94*'DATA（5～8ST）'!K94</f>
        <v>852.51599999999996</v>
      </c>
      <c r="P94">
        <f>'DATA（5～8ST）'!N94*'DATA（5～8ST）'!O94</f>
        <v>617.69599999999991</v>
      </c>
    </row>
    <row r="95" spans="1:16">
      <c r="A95" s="4">
        <f>'DATA（5～8ST）'!B95+'DATA（5～8ST）'!$B$106*(1000/$B$1-1)+情報登録!$B$40*(25-$B$2)</f>
        <v>8.569352877307276</v>
      </c>
      <c r="B95" s="4">
        <f>'DATA（5～8ST）'!C95+情報登録!$B$41*(25-$B$2)-情報登録!$B$42*('STC計算（5～8ST）'!A95-'DATA（5～8ST）'!B95)-情報登録!$B$43*'STC計算（5～8ST）'!A95*(25-'STC計算（5～8ST）'!$B$2)</f>
        <v>44.56959370792616</v>
      </c>
      <c r="C95" s="4">
        <f t="shared" si="4"/>
        <v>381.9325760814333</v>
      </c>
      <c r="D95" s="12">
        <f>'DATA（5～8ST）'!F95+'DATA（5～8ST）'!$F$106*(1000/$E$1-1)+情報登録!$B$40*(25-$E$2)</f>
        <v>8.5802106406080352</v>
      </c>
      <c r="E95" s="12">
        <f>'DATA（5～8ST）'!G95+情報登録!$B$41*(25-$E$2)-情報登録!$B$42*('STC計算（5～8ST）'!D95-'DATA（5～8ST）'!F95)-情報登録!$B$43*'STC計算（5～8ST）'!D95*(25-'STC計算（5～8ST）'!$E$2)</f>
        <v>38.66924625950054</v>
      </c>
      <c r="F95" s="12">
        <f t="shared" si="5"/>
        <v>331.79027822005901</v>
      </c>
      <c r="G95" s="5">
        <f>'DATA（5～8ST）'!J95+'DATA（5～8ST）'!$J$106*(1000/$H$1-1)+情報登録!$B$40*(25-$H$2)</f>
        <v>8.6336416938110752</v>
      </c>
      <c r="H95" s="5">
        <f>'DATA（5～8ST）'!K95+情報登録!$B$41*(25-$H$2)-情報登録!$B$42*('STC計算（5～8ST）'!G95-'DATA（5～8ST）'!J95)-情報登録!$B$43*'STC計算（5～8ST）'!G95*(25-'STC計算（5～8ST）'!$H$2)</f>
        <v>53.467931465798038</v>
      </c>
      <c r="I95" s="5">
        <f t="shared" si="7"/>
        <v>461.62296238494707</v>
      </c>
      <c r="J95" s="15">
        <f>'DATA（5～8ST）'!N95+'DATA（5～8ST）'!$N$106*(1000/$K$1-1)+情報登録!$B$40*(25-$K$2)</f>
        <v>8.590210640608035</v>
      </c>
      <c r="K95" s="15">
        <f>'DATA（5～8ST）'!O95+情報登録!$B$41*(25-$K$2)-情報登録!$B$42*('STC計算（5～8ST）'!J95-'DATA（5～8ST）'!N95)-情報登録!$B$43*'STC計算（5～8ST）'!J95*(25-'STC計算（5～8ST）'!$K$2)</f>
        <v>35.469321259500539</v>
      </c>
      <c r="L95" s="15">
        <f t="shared" si="6"/>
        <v>304.6889408985063</v>
      </c>
      <c r="M95">
        <f>'DATA（5～8ST）'!B95*'DATA（5～8ST）'!C95</f>
        <v>338.35200000000003</v>
      </c>
      <c r="N95">
        <f>'DATA（5～8ST）'!F95*'DATA（5～8ST）'!G95</f>
        <v>291.63499999999999</v>
      </c>
      <c r="O95">
        <f>'DATA（5～8ST）'!J95*'DATA（5～8ST）'!K95</f>
        <v>412.45199999999994</v>
      </c>
      <c r="P95">
        <f>'DATA（5～8ST）'!N95*'DATA（5～8ST）'!O95</f>
        <v>266.39999999999998</v>
      </c>
    </row>
    <row r="96" spans="1:16">
      <c r="A96" s="4">
        <f>'DATA（5～8ST）'!B96+'DATA（5～8ST）'!$B$106*(1000/$B$1-1)+情報登録!$B$40*(25-$B$2)</f>
        <v>8.5793528773072758</v>
      </c>
      <c r="B96" s="4">
        <f>'DATA（5～8ST）'!C96+情報登録!$B$41*(25-$B$2)-情報登録!$B$42*('STC計算（5～8ST）'!A96-'DATA（5～8ST）'!B96)-情報登録!$B$43*'STC計算（5～8ST）'!A96*(25-'STC計算（5～8ST）'!$B$2)</f>
        <v>21.569668707926162</v>
      </c>
      <c r="C96" s="4">
        <f t="shared" si="4"/>
        <v>185.05379929191102</v>
      </c>
      <c r="D96" s="12">
        <f>'DATA（5～8ST）'!F96+'DATA（5～8ST）'!$F$106*(1000/$E$1-1)+情報登録!$B$40*(25-$E$2)</f>
        <v>8.590210640608035</v>
      </c>
      <c r="E96" s="12">
        <f>'DATA（5～8ST）'!G96+情報登録!$B$41*(25-$E$2)-情報登録!$B$42*('STC計算（5～8ST）'!D96-'DATA（5～8ST）'!F96)-情報登録!$B$43*'STC計算（5～8ST）'!D96*(25-'STC計算（5～8ST）'!$E$2)</f>
        <v>20.669321259500542</v>
      </c>
      <c r="F96" s="12">
        <f t="shared" si="5"/>
        <v>177.55382341750743</v>
      </c>
      <c r="G96" s="5">
        <f>'DATA（5～8ST）'!J96+'DATA（5～8ST）'!$J$106*(1000/$H$1-1)+情報登録!$B$40*(25-$H$2)</f>
        <v>8.6336416938110752</v>
      </c>
      <c r="H96" s="5">
        <f>'DATA（5～8ST）'!K96+情報登録!$B$41*(25-$H$2)-情報登録!$B$42*('STC計算（5～8ST）'!G96-'DATA（5～8ST）'!J96)-情報登録!$B$43*'STC計算（5～8ST）'!G96*(25-'STC計算（5～8ST）'!$H$2)</f>
        <v>26.06793146579804</v>
      </c>
      <c r="I96" s="5">
        <f t="shared" si="7"/>
        <v>225.06117997452361</v>
      </c>
      <c r="J96" s="15">
        <f>'DATA（5～8ST）'!N96+'DATA（5～8ST）'!$N$106*(1000/$K$1-1)+情報登録!$B$40*(25-$K$2)</f>
        <v>8.5802106406080352</v>
      </c>
      <c r="K96" s="15">
        <f>'DATA（5～8ST）'!O96+情報登録!$B$41*(25-$K$2)-情報登録!$B$42*('STC計算（5～8ST）'!J96-'DATA（5～8ST）'!N96)-情報登録!$B$43*'STC計算（5～8ST）'!J96*(25-'STC計算（5～8ST）'!$K$2)</f>
        <v>19.269246259500544</v>
      </c>
      <c r="L96" s="15">
        <f t="shared" si="6"/>
        <v>165.33419179226314</v>
      </c>
      <c r="M96">
        <f>'DATA（5～8ST）'!B96*'DATA（5～8ST）'!C96</f>
        <v>155.006</v>
      </c>
      <c r="N96">
        <f>'DATA（5～8ST）'!F96*'DATA（5～8ST）'!G96</f>
        <v>148</v>
      </c>
      <c r="O96">
        <f>'DATA（5～8ST）'!J96*'DATA（5～8ST）'!K96</f>
        <v>192.15599999999998</v>
      </c>
      <c r="P96">
        <f>'DATA（5～8ST）'!N96*'DATA（5～8ST）'!O96</f>
        <v>136.62900000000002</v>
      </c>
    </row>
    <row r="97" spans="1:16">
      <c r="A97" s="4">
        <f>'DATA（5～8ST）'!B97+'DATA（5～8ST）'!$B$106*(1000/$B$1-1)+情報登録!$B$40*(25-$B$2)</f>
        <v>8.5593528773072745</v>
      </c>
      <c r="B97" s="4">
        <f>'DATA（5～8ST）'!C97+情報登録!$B$41*(25-$B$2)-情報登録!$B$42*('STC計算（5～8ST）'!A97-'DATA（5～8ST）'!B97)-情報登録!$B$43*'STC計算（5～8ST）'!A97*(25-'STC計算（5～8ST）'!$B$2)</f>
        <v>14.269518707926167</v>
      </c>
      <c r="C97" s="4">
        <f t="shared" si="4"/>
        <v>122.13784601047782</v>
      </c>
      <c r="D97" s="12">
        <f>'DATA（5～8ST）'!F97+'DATA（5～8ST）'!$F$106*(1000/$E$1-1)+情報登録!$B$40*(25-$E$2)</f>
        <v>8.5802106406080352</v>
      </c>
      <c r="E97" s="12">
        <f>'DATA（5～8ST）'!G97+情報登録!$B$41*(25-$E$2)-情報登録!$B$42*('STC計算（5～8ST）'!D97-'DATA（5～8ST）'!F97)-情報登録!$B$43*'STC計算（5～8ST）'!D97*(25-'STC計算（5～8ST）'!$E$2)</f>
        <v>14.269246259500543</v>
      </c>
      <c r="F97" s="12">
        <f t="shared" si="5"/>
        <v>122.43313858922296</v>
      </c>
      <c r="G97" s="5">
        <f>'DATA（5～8ST）'!J97+'DATA（5～8ST）'!$J$106*(1000/$H$1-1)+情報登録!$B$40*(25-$H$2)</f>
        <v>8.6336416938110752</v>
      </c>
      <c r="H97" s="5">
        <f>'DATA（5～8ST）'!K97+情報登録!$B$41*(25-$H$2)-情報登録!$B$42*('STC計算（5～8ST）'!G97-'DATA（5～8ST）'!J97)-情報登録!$B$43*'STC計算（5～8ST）'!G97*(25-'STC計算（5～8ST）'!$H$2)</f>
        <v>15.667931465798045</v>
      </c>
      <c r="I97" s="5">
        <f t="shared" si="7"/>
        <v>135.27130635888847</v>
      </c>
      <c r="J97" s="15">
        <f>'DATA（5～8ST）'!N97+'DATA（5～8ST）'!$N$106*(1000/$K$1-1)+情報登録!$B$40*(25-$K$2)</f>
        <v>8.5702106406080354</v>
      </c>
      <c r="K97" s="15">
        <f>'DATA（5～8ST）'!O97+情報登録!$B$41*(25-$K$2)-情報登録!$B$42*('STC計算（5～8ST）'!J97-'DATA（5～8ST）'!N97)-情報登録!$B$43*'STC計算（5～8ST）'!J97*(25-'STC計算（5～8ST）'!$K$2)</f>
        <v>13.669171259500542</v>
      </c>
      <c r="L97" s="15">
        <f t="shared" si="6"/>
        <v>117.14767697646509</v>
      </c>
      <c r="M97">
        <f>'DATA（5～8ST）'!B97*'DATA（5～8ST）'!C97</f>
        <v>96.436999999999998</v>
      </c>
      <c r="N97">
        <f>'DATA（5～8ST）'!F97*'DATA（5～8ST）'!G97</f>
        <v>96.679000000000002</v>
      </c>
      <c r="O97">
        <f>'DATA（5～8ST）'!J97*'DATA（5～8ST）'!K97</f>
        <v>108.53999999999999</v>
      </c>
      <c r="P97">
        <f>'DATA（5～8ST）'!N97*'DATA（5～8ST）'!O97</f>
        <v>91.77000000000001</v>
      </c>
    </row>
    <row r="98" spans="1:16">
      <c r="A98" s="4">
        <f>'DATA（5～8ST）'!B98+'DATA（5～8ST）'!$B$106*(1000/$B$1-1)+情報登録!$B$40*(25-$B$2)</f>
        <v>8.5793528773072758</v>
      </c>
      <c r="B98" s="4">
        <f>'DATA（5～8ST）'!C98+情報登録!$B$41*(25-$B$2)-情報登録!$B$42*('STC計算（5～8ST）'!A98-'DATA（5～8ST）'!B98)-情報登録!$B$43*'STC計算（5～8ST）'!A98*(25-'STC計算（5～8ST）'!$B$2)</f>
        <v>10.669668707926167</v>
      </c>
      <c r="C98" s="4">
        <f t="shared" si="4"/>
        <v>91.538852929261765</v>
      </c>
      <c r="D98" s="12">
        <f>'DATA（5～8ST）'!F98+'DATA（5～8ST）'!$F$106*(1000/$E$1-1)+情報登録!$B$40*(25-$E$2)</f>
        <v>8.590210640608035</v>
      </c>
      <c r="E98" s="12">
        <f>'DATA（5～8ST）'!G98+情報登録!$B$41*(25-$E$2)-情報登録!$B$42*('STC計算（5～8ST）'!D98-'DATA（5～8ST）'!F98)-情報登録!$B$43*'STC計算（5～8ST）'!D98*(25-'STC計算（5～8ST）'!$E$2)</f>
        <v>10.669321259500544</v>
      </c>
      <c r="F98" s="12">
        <f t="shared" si="5"/>
        <v>91.651717011427095</v>
      </c>
      <c r="G98" s="5">
        <f>'DATA（5～8ST）'!J98+'DATA（5～8ST）'!$J$106*(1000/$H$1-1)+情報登録!$B$40*(25-$H$2)</f>
        <v>8.6336416938110752</v>
      </c>
      <c r="H98" s="5">
        <f>'DATA（5～8ST）'!K98+情報登録!$B$41*(25-$H$2)-情報登録!$B$42*('STC計算（5～8ST）'!G98-'DATA（5～8ST）'!J98)-情報登録!$B$43*'STC計算（5～8ST）'!G98*(25-'STC計算（5～8ST）'!$H$2)</f>
        <v>11.867931465798044</v>
      </c>
      <c r="I98" s="5">
        <f t="shared" si="7"/>
        <v>102.46346792240638</v>
      </c>
      <c r="J98" s="15">
        <f>'DATA（5～8ST）'!N98+'DATA（5～8ST）'!$N$106*(1000/$K$1-1)+情報登録!$B$40*(25-$K$2)</f>
        <v>8.590210640608035</v>
      </c>
      <c r="K98" s="15">
        <f>'DATA（5～8ST）'!O98+情報登録!$B$41*(25-$K$2)-情報登録!$B$42*('STC計算（5～8ST）'!J98-'DATA（5～8ST）'!N98)-情報登録!$B$43*'STC計算（5～8ST）'!J98*(25-'STC計算（5～8ST）'!$K$2)</f>
        <v>10.069321259500544</v>
      </c>
      <c r="L98" s="15">
        <f t="shared" si="6"/>
        <v>86.49759062706228</v>
      </c>
      <c r="M98">
        <f>'DATA（5～8ST）'!B98*'DATA（5～8ST）'!C98</f>
        <v>67.915000000000006</v>
      </c>
      <c r="N98">
        <f>'DATA（5～8ST）'!F98*'DATA（5～8ST）'!G98</f>
        <v>68</v>
      </c>
      <c r="O98">
        <f>'DATA（5～8ST）'!J98*'DATA（5～8ST）'!K98</f>
        <v>77.987999999999985</v>
      </c>
      <c r="P98">
        <f>'DATA（5～8ST）'!N98*'DATA（5～8ST）'!O98</f>
        <v>63.2</v>
      </c>
    </row>
    <row r="99" spans="1:16">
      <c r="A99" s="4">
        <f>'DATA（5～8ST）'!B99+'DATA（5～8ST）'!$B$106*(1000/$B$1-1)+情報登録!$B$40*(25-$B$2)</f>
        <v>8.5793528773072758</v>
      </c>
      <c r="B99" s="4">
        <f>'DATA（5～8ST）'!C99+情報登録!$B$41*(25-$B$2)-情報登録!$B$42*('STC計算（5～8ST）'!A99-'DATA（5～8ST）'!B99)-情報登録!$B$43*'STC計算（5～8ST）'!A99*(25-'STC計算（5～8ST）'!$B$2)</f>
        <v>9.1696687079261672</v>
      </c>
      <c r="C99" s="4">
        <f t="shared" si="4"/>
        <v>78.669823613300849</v>
      </c>
      <c r="D99" s="12">
        <f>'DATA（5～8ST）'!F99+'DATA（5～8ST）'!$F$106*(1000/$E$1-1)+情報登録!$B$40*(25-$E$2)</f>
        <v>8.590210640608035</v>
      </c>
      <c r="E99" s="12">
        <f>'DATA（5～8ST）'!G99+情報登録!$B$41*(25-$E$2)-情報登録!$B$42*('STC計算（5～8ST）'!D99-'DATA（5～8ST）'!F99)-情報登録!$B$43*'STC計算（5～8ST）'!D99*(25-'STC計算（5～8ST）'!$E$2)</f>
        <v>9.4693212595005427</v>
      </c>
      <c r="F99" s="12">
        <f t="shared" si="5"/>
        <v>81.343464242697436</v>
      </c>
      <c r="G99" s="5">
        <f>'DATA（5～8ST）'!J99+'DATA（5～8ST）'!$J$106*(1000/$H$1-1)+情報登録!$B$40*(25-$H$2)</f>
        <v>8.6336416938110752</v>
      </c>
      <c r="H99" s="5">
        <f>'DATA（5～8ST）'!K99+情報登録!$B$41*(25-$H$2)-情報登録!$B$42*('STC計算（5～8ST）'!G99-'DATA（5～8ST）'!J99)-情報登録!$B$43*'STC計算（5～8ST）'!G99*(25-'STC計算（5～8ST）'!$H$2)</f>
        <v>9.4679314657980438</v>
      </c>
      <c r="I99" s="5">
        <f t="shared" si="7"/>
        <v>81.742727857259794</v>
      </c>
      <c r="J99" s="15">
        <f>'DATA（5～8ST）'!N99+'DATA（5～8ST）'!$N$106*(1000/$K$1-1)+情報登録!$B$40*(25-$K$2)</f>
        <v>8.590210640608035</v>
      </c>
      <c r="K99" s="15">
        <f>'DATA（5～8ST）'!O99+情報登録!$B$41*(25-$K$2)-情報登録!$B$42*('STC計算（5～8ST）'!J99-'DATA（5～8ST）'!N99)-情報登録!$B$43*'STC計算（5～8ST）'!J99*(25-'STC計算（5～8ST）'!$K$2)</f>
        <v>9.1693212595005438</v>
      </c>
      <c r="L99" s="15">
        <f t="shared" si="6"/>
        <v>78.766401050515043</v>
      </c>
      <c r="M99">
        <f>'DATA（5～8ST）'!B99*'DATA（5～8ST）'!C99</f>
        <v>55.93</v>
      </c>
      <c r="N99">
        <f>'DATA（5～8ST）'!F99*'DATA（5～8ST）'!G99</f>
        <v>58.4</v>
      </c>
      <c r="O99">
        <f>'DATA（5～8ST）'!J99*'DATA（5～8ST）'!K99</f>
        <v>58.691999999999993</v>
      </c>
      <c r="P99">
        <f>'DATA（5～8ST）'!N99*'DATA（5～8ST）'!O99</f>
        <v>56</v>
      </c>
    </row>
    <row r="100" spans="1:16">
      <c r="A100" s="4">
        <f>'DATA（5～8ST）'!B100+'DATA（5～8ST）'!$B$106*(1000/$B$1-1)+情報登録!$B$40*(25-$B$2)</f>
        <v>8.5793528773072758</v>
      </c>
      <c r="B100" s="4">
        <f>'DATA（5～8ST）'!C100+情報登録!$B$41*(25-$B$2)-情報登録!$B$42*('STC計算（5～8ST）'!A100-'DATA（5～8ST）'!B100)-情報登録!$B$43*'STC計算（5～8ST）'!A100*(25-'STC計算（5～8ST）'!$B$2)</f>
        <v>9.269668707926165</v>
      </c>
      <c r="C100" s="4">
        <f t="shared" si="4"/>
        <v>79.527758901031561</v>
      </c>
      <c r="D100" s="12">
        <f>'DATA（5～8ST）'!F100+'DATA（5～8ST）'!$F$106*(1000/$E$1-1)+情報登録!$B$40*(25-$E$2)</f>
        <v>8.590210640608035</v>
      </c>
      <c r="E100" s="12">
        <f>'DATA（5～8ST）'!G100+情報登録!$B$41*(25-$E$2)-情報登録!$B$42*('STC計算（5～8ST）'!D100-'DATA（5～8ST）'!F100)-情報登録!$B$43*'STC計算（5～8ST）'!D100*(25-'STC計算（5～8ST）'!$E$2)</f>
        <v>9.4693212595005427</v>
      </c>
      <c r="F100" s="12">
        <f t="shared" si="5"/>
        <v>81.343464242697436</v>
      </c>
      <c r="G100" s="5">
        <f>'DATA（5～8ST）'!J100+'DATA（5～8ST）'!$J$106*(1000/$H$1-1)+情報登録!$B$40*(25-$H$2)</f>
        <v>8.6336416938110752</v>
      </c>
      <c r="H100" s="5">
        <f>'DATA（5～8ST）'!K100+情報登録!$B$41*(25-$H$2)-情報登録!$B$42*('STC計算（5～8ST）'!G100-'DATA（5～8ST）'!J100)-情報登録!$B$43*'STC計算（5～8ST）'!G100*(25-'STC計算（5～8ST）'!$H$2)</f>
        <v>9.4679314657980438</v>
      </c>
      <c r="I100" s="5">
        <f t="shared" si="7"/>
        <v>81.742727857259794</v>
      </c>
      <c r="J100" s="15">
        <f>'DATA（5～8ST）'!N100+'DATA（5～8ST）'!$N$106*(1000/$K$1-1)+情報登録!$B$40*(25-$K$2)</f>
        <v>8.590210640608035</v>
      </c>
      <c r="K100" s="15">
        <f>'DATA（5～8ST）'!O100+情報登録!$B$41*(25-$K$2)-情報登録!$B$42*('STC計算（5～8ST）'!J100-'DATA（5～8ST）'!N100)-情報登録!$B$43*'STC計算（5～8ST）'!J100*(25-'STC計算（5～8ST）'!$K$2)</f>
        <v>9.1693212595005438</v>
      </c>
      <c r="L100" s="15">
        <f t="shared" si="6"/>
        <v>78.766401050515043</v>
      </c>
      <c r="M100">
        <f>'DATA（5～8ST）'!B100*'DATA（5～8ST）'!C100</f>
        <v>56.728999999999999</v>
      </c>
      <c r="N100">
        <f>'DATA（5～8ST）'!F100*'DATA（5～8ST）'!G100</f>
        <v>58.4</v>
      </c>
      <c r="O100">
        <f>'DATA（5～8ST）'!J100*'DATA（5～8ST）'!K100</f>
        <v>58.691999999999993</v>
      </c>
      <c r="P100">
        <f>'DATA（5～8ST）'!N100*'DATA（5～8ST）'!O100</f>
        <v>56</v>
      </c>
    </row>
    <row r="101" spans="1:16">
      <c r="A101" s="4">
        <f>'DATA（5～8ST）'!B101+'DATA（5～8ST）'!$B$106*(1000/$B$1-1)+情報登録!$B$40*(25-$B$2)</f>
        <v>8.5793528773072758</v>
      </c>
      <c r="B101" s="4">
        <f>'DATA（5～8ST）'!C101+情報登録!$B$41*(25-$B$2)-情報登録!$B$42*('STC計算（5～8ST）'!A101-'DATA（5～8ST）'!B101)-情報登録!$B$43*'STC計算（5～8ST）'!A101*(25-'STC計算（5～8ST）'!$B$2)</f>
        <v>9.4696687079261643</v>
      </c>
      <c r="C101" s="4">
        <f t="shared" si="4"/>
        <v>81.243629476493012</v>
      </c>
      <c r="D101" s="12">
        <f>'DATA（5～8ST）'!F101+'DATA（5～8ST）'!$F$106*(1000/$E$1-1)+情報登録!$B$40*(25-$E$2)</f>
        <v>8.590210640608035</v>
      </c>
      <c r="E101" s="12">
        <f>'DATA（5～8ST）'!G101+情報登録!$B$41*(25-$E$2)-情報登録!$B$42*('STC計算（5～8ST）'!D101-'DATA（5～8ST）'!F101)-情報登録!$B$43*'STC計算（5～8ST）'!D101*(25-'STC計算（5～8ST）'!$E$2)</f>
        <v>9.1693212595005438</v>
      </c>
      <c r="F101" s="12">
        <f t="shared" si="5"/>
        <v>78.766401050515043</v>
      </c>
      <c r="G101" s="5">
        <f>'DATA（5～8ST）'!J101+'DATA（5～8ST）'!$J$106*(1000/$H$1-1)+情報登録!$B$40*(25-$H$2)</f>
        <v>8.6336416938110752</v>
      </c>
      <c r="H101" s="5">
        <f>'DATA（5～8ST）'!K101+情報登録!$B$41*(25-$H$2)-情報登録!$B$42*('STC計算（5～8ST）'!G101-'DATA（5～8ST）'!J101)-情報登録!$B$43*'STC計算（5～8ST）'!G101*(25-'STC計算（5～8ST）'!$H$2)</f>
        <v>9.4679314657980438</v>
      </c>
      <c r="I101" s="5">
        <f t="shared" si="7"/>
        <v>81.742727857259794</v>
      </c>
      <c r="J101" s="15">
        <f>'DATA（5～8ST）'!N101+'DATA（5～8ST）'!$N$106*(1000/$K$1-1)+情報登録!$B$40*(25-$K$2)</f>
        <v>8.590210640608035</v>
      </c>
      <c r="K101" s="15">
        <f>'DATA（5～8ST）'!O101+情報登録!$B$41*(25-$K$2)-情報登録!$B$42*('STC計算（5～8ST）'!J101-'DATA（5～8ST）'!N101)-情報登録!$B$43*'STC計算（5～8ST）'!J101*(25-'STC計算（5～8ST）'!$K$2)</f>
        <v>9.1693212595005438</v>
      </c>
      <c r="L101" s="15">
        <f t="shared" si="6"/>
        <v>78.766401050515043</v>
      </c>
      <c r="M101">
        <f>'DATA（5～8ST）'!B101*'DATA（5～8ST）'!C101</f>
        <v>58.326999999999998</v>
      </c>
      <c r="N101">
        <f>'DATA（5～8ST）'!F101*'DATA（5～8ST）'!G101</f>
        <v>56</v>
      </c>
      <c r="O101">
        <f>'DATA（5～8ST）'!J101*'DATA（5～8ST）'!K101</f>
        <v>58.691999999999993</v>
      </c>
      <c r="P101">
        <f>'DATA（5～8ST）'!N101*'DATA（5～8ST）'!O101</f>
        <v>56</v>
      </c>
    </row>
    <row r="102" spans="1:16">
      <c r="A102" s="4">
        <f>'DATA（5～8ST）'!B102+'DATA（5～8ST）'!$B$106*(1000/$B$1-1)+情報登録!$B$40*(25-$B$2)</f>
        <v>8.5793528773072758</v>
      </c>
      <c r="B102" s="4">
        <f>'DATA（5～8ST）'!C102+情報登録!$B$41*(25-$B$2)-情報登録!$B$42*('STC計算（5～8ST）'!A102-'DATA（5～8ST）'!B102)-情報登録!$B$43*'STC計算（5～8ST）'!A102*(25-'STC計算（5～8ST）'!$B$2)</f>
        <v>9.1696687079261672</v>
      </c>
      <c r="C102" s="4">
        <f t="shared" si="4"/>
        <v>78.669823613300849</v>
      </c>
      <c r="D102" s="12">
        <f>'DATA（5～8ST）'!F102+'DATA（5～8ST）'!$F$106*(1000/$E$1-1)+情報登録!$B$40*(25-$E$2)</f>
        <v>8.590210640608035</v>
      </c>
      <c r="E102" s="12">
        <f>'DATA（5～8ST）'!G102+情報登録!$B$41*(25-$E$2)-情報登録!$B$42*('STC計算（5～8ST）'!D102-'DATA（5～8ST）'!F102)-情報登録!$B$43*'STC計算（5～8ST）'!D102*(25-'STC計算（5～8ST）'!$E$2)</f>
        <v>9.1693212595005438</v>
      </c>
      <c r="F102" s="12">
        <f t="shared" si="5"/>
        <v>78.766401050515043</v>
      </c>
      <c r="G102" s="5">
        <f>'DATA（5～8ST）'!J102+'DATA（5～8ST）'!$J$106*(1000/$H$1-1)+情報登録!$B$40*(25-$H$2)</f>
        <v>8.6336416938110752</v>
      </c>
      <c r="H102" s="5">
        <f>'DATA（5～8ST）'!K102+情報登録!$B$41*(25-$H$2)-情報登録!$B$42*('STC計算（5～8ST）'!G102-'DATA（5～8ST）'!J102)-情報登録!$B$43*'STC計算（5～8ST）'!G102*(25-'STC計算（5～8ST）'!$H$2)</f>
        <v>9.1679314657980449</v>
      </c>
      <c r="I102" s="5">
        <f t="shared" si="7"/>
        <v>79.15263534911648</v>
      </c>
      <c r="J102" s="15">
        <f>'DATA（5～8ST）'!N102+'DATA（5～8ST）'!$N$106*(1000/$K$1-1)+情報登録!$B$40*(25-$K$2)</f>
        <v>8.590210640608035</v>
      </c>
      <c r="K102" s="15">
        <f>'DATA（5～8ST）'!O102+情報登録!$B$41*(25-$K$2)-情報登録!$B$42*('STC計算（5～8ST）'!J102-'DATA（5～8ST）'!N102)-情報登録!$B$43*'STC計算（5～8ST）'!J102*(25-'STC計算（5～8ST）'!$K$2)</f>
        <v>9.1693212595005438</v>
      </c>
      <c r="L102" s="15">
        <f t="shared" si="6"/>
        <v>78.766401050515043</v>
      </c>
      <c r="M102">
        <f>'DATA（5～8ST）'!B102*'DATA（5～8ST）'!C102</f>
        <v>55.93</v>
      </c>
      <c r="N102">
        <f>'DATA（5～8ST）'!F102*'DATA（5～8ST）'!G102</f>
        <v>56</v>
      </c>
      <c r="O102">
        <f>'DATA（5～8ST）'!J102*'DATA（5～8ST）'!K102</f>
        <v>56.279999999999994</v>
      </c>
      <c r="P102">
        <f>'DATA（5～8ST）'!N102*'DATA（5～8ST）'!O102</f>
        <v>56</v>
      </c>
    </row>
    <row r="103" spans="1:16">
      <c r="A103" s="4">
        <f>'DATA（5～8ST）'!B103+'DATA（5～8ST）'!$B$106*(1000/$B$1-1)+情報登録!$B$40*(25-$B$2)</f>
        <v>8.5793528773072758</v>
      </c>
      <c r="B103" s="4">
        <f>'DATA（5～8ST）'!C103+情報登録!$B$41*(25-$B$2)-情報登録!$B$42*('STC計算（5～8ST）'!A103-'DATA（5～8ST）'!B103)-情報登録!$B$43*'STC計算（5～8ST）'!A103*(25-'STC計算（5～8ST）'!$B$2)</f>
        <v>9.1696687079261672</v>
      </c>
      <c r="C103" s="4">
        <f t="shared" si="4"/>
        <v>78.669823613300849</v>
      </c>
      <c r="D103" s="12">
        <f>'DATA（5～8ST）'!F103+'DATA（5～8ST）'!$F$106*(1000/$E$1-1)+情報登録!$B$40*(25-$E$2)</f>
        <v>8.590210640608035</v>
      </c>
      <c r="E103" s="12">
        <f>'DATA（5～8ST）'!G103+情報登録!$B$41*(25-$E$2)-情報登録!$B$42*('STC計算（5～8ST）'!D103-'DATA（5～8ST）'!F103)-情報登録!$B$43*'STC計算（5～8ST）'!D103*(25-'STC計算（5～8ST）'!$E$2)</f>
        <v>9.1693212595005438</v>
      </c>
      <c r="F103" s="12">
        <f t="shared" si="5"/>
        <v>78.766401050515043</v>
      </c>
      <c r="G103" s="5">
        <f>'DATA（5～8ST）'!J103+'DATA（5～8ST）'!$J$106*(1000/$H$1-1)+情報登録!$B$40*(25-$H$2)</f>
        <v>8.6336416938110752</v>
      </c>
      <c r="H103" s="5">
        <f>'DATA（5～8ST）'!K103+情報登録!$B$41*(25-$H$2)-情報登録!$B$42*('STC計算（5～8ST）'!G103-'DATA（5～8ST）'!J103)-情報登録!$B$43*'STC計算（5～8ST）'!G103*(25-'STC計算（5～8ST）'!$H$2)</f>
        <v>9.1679314657980449</v>
      </c>
      <c r="I103" s="5">
        <f t="shared" si="7"/>
        <v>79.15263534911648</v>
      </c>
      <c r="J103" s="15">
        <f>'DATA（5～8ST）'!N103+'DATA（5～8ST）'!$N$106*(1000/$K$1-1)+情報登録!$B$40*(25-$K$2)</f>
        <v>8.590210640608035</v>
      </c>
      <c r="K103" s="15">
        <f>'DATA（5～8ST）'!O103+情報登録!$B$41*(25-$K$2)-情報登録!$B$42*('STC計算（5～8ST）'!J103-'DATA（5～8ST）'!N103)-情報登録!$B$43*'STC計算（5～8ST）'!J103*(25-'STC計算（5～8ST）'!$K$2)</f>
        <v>9.1693212595005438</v>
      </c>
      <c r="L103" s="15">
        <f t="shared" si="6"/>
        <v>78.766401050515043</v>
      </c>
      <c r="M103">
        <f>'DATA（5～8ST）'!B103*'DATA（5～8ST）'!C103</f>
        <v>55.93</v>
      </c>
      <c r="N103">
        <f>'DATA（5～8ST）'!F103*'DATA（5～8ST）'!G103</f>
        <v>56</v>
      </c>
      <c r="O103">
        <f>'DATA（5～8ST）'!J103*'DATA（5～8ST）'!K103</f>
        <v>56.279999999999994</v>
      </c>
      <c r="P103">
        <f>'DATA（5～8ST）'!N103*'DATA（5～8ST）'!O103</f>
        <v>56</v>
      </c>
    </row>
    <row r="104" spans="1:16">
      <c r="A104" s="4">
        <f>'DATA（5～8ST）'!B104+'DATA（5～8ST）'!$B$106*(1000/$B$1-1)+情報登録!$B$40*(25-$B$2)</f>
        <v>8.5793528773072758</v>
      </c>
      <c r="B104" s="4">
        <f>'DATA（5～8ST）'!C104+情報登録!$B$41*(25-$B$2)-情報登録!$B$42*('STC計算（5～8ST）'!A104-'DATA（5～8ST）'!B104)-情報登録!$B$43*'STC計算（5～8ST）'!A104*(25-'STC計算（5～8ST）'!$B$2)</f>
        <v>9.1696687079261672</v>
      </c>
      <c r="C104" s="4">
        <f t="shared" si="4"/>
        <v>78.669823613300849</v>
      </c>
      <c r="D104" s="12">
        <f>'DATA（5～8ST）'!F104+'DATA（5～8ST）'!$F$106*(1000/$E$1-1)+情報登録!$B$40*(25-$E$2)</f>
        <v>8.590210640608035</v>
      </c>
      <c r="E104" s="12">
        <f>'DATA（5～8ST）'!G104+情報登録!$B$41*(25-$E$2)-情報登録!$B$42*('STC計算（5～8ST）'!D104-'DATA（5～8ST）'!F104)-情報登録!$B$43*'STC計算（5～8ST）'!D104*(25-'STC計算（5～8ST）'!$E$2)</f>
        <v>9.1693212595005438</v>
      </c>
      <c r="F104" s="12">
        <f t="shared" si="5"/>
        <v>78.766401050515043</v>
      </c>
      <c r="G104" s="5">
        <f>'DATA（5～8ST）'!J104+'DATA（5～8ST）'!$J$106*(1000/$H$1-1)+情報登録!$B$40*(25-$H$2)</f>
        <v>8.6336416938110752</v>
      </c>
      <c r="H104" s="5">
        <f>'DATA（5～8ST）'!K104+情報登録!$B$41*(25-$H$2)-情報登録!$B$42*('STC計算（5～8ST）'!G104-'DATA（5～8ST）'!J104)-情報登録!$B$43*'STC計算（5～8ST）'!G104*(25-'STC計算（5～8ST）'!$H$2)</f>
        <v>9.1679314657980449</v>
      </c>
      <c r="I104" s="5">
        <f t="shared" si="7"/>
        <v>79.15263534911648</v>
      </c>
      <c r="J104" s="15">
        <f>'DATA（5～8ST）'!N104+'DATA（5～8ST）'!$N$106*(1000/$K$1-1)+情報登録!$B$40*(25-$K$2)</f>
        <v>8.590210640608035</v>
      </c>
      <c r="K104" s="15">
        <f>'DATA（5～8ST）'!O104+情報登録!$B$41*(25-$K$2)-情報登録!$B$42*('STC計算（5～8ST）'!J104-'DATA（5～8ST）'!N104)-情報登録!$B$43*'STC計算（5～8ST）'!J104*(25-'STC計算（5～8ST）'!$K$2)</f>
        <v>9.1693212595005438</v>
      </c>
      <c r="L104" s="15">
        <f t="shared" si="6"/>
        <v>78.766401050515043</v>
      </c>
      <c r="M104">
        <f>'DATA（5～8ST）'!B104*'DATA（5～8ST）'!C104</f>
        <v>55.93</v>
      </c>
      <c r="N104">
        <f>'DATA（5～8ST）'!F104*'DATA（5～8ST）'!G104</f>
        <v>56</v>
      </c>
      <c r="O104">
        <f>'DATA（5～8ST）'!J104*'DATA（5～8ST）'!K104</f>
        <v>56.279999999999994</v>
      </c>
      <c r="P104">
        <f>'DATA（5～8ST）'!N104*'DATA（5～8ST）'!O104</f>
        <v>56</v>
      </c>
    </row>
    <row r="105" spans="1:16">
      <c r="A105" s="4">
        <f>'DATA（5～8ST）'!B105+'DATA（5～8ST）'!$B$106*(1000/$B$1-1)+情報登録!$B$40*(25-$B$2)</f>
        <v>8.5793528773072758</v>
      </c>
      <c r="B105" s="4">
        <f>'DATA（5～8ST）'!C105+情報登録!$B$41*(25-$B$2)-情報登録!$B$42*('STC計算（5～8ST）'!A105-'DATA（5～8ST）'!B105)-情報登録!$B$43*'STC計算（5～8ST）'!A105*(25-'STC計算（5～8ST）'!$B$2)</f>
        <v>9.1696687079261672</v>
      </c>
      <c r="C105" s="4">
        <f t="shared" si="4"/>
        <v>78.669823613300849</v>
      </c>
      <c r="D105" s="12">
        <f>'DATA（5～8ST）'!F105+'DATA（5～8ST）'!$F$106*(1000/$E$1-1)+情報登録!$B$40*(25-$E$2)</f>
        <v>8.590210640608035</v>
      </c>
      <c r="E105" s="12">
        <f>'DATA（5～8ST）'!G105+情報登録!$B$41*(25-$E$2)-情報登録!$B$42*('STC計算（5～8ST）'!D105-'DATA（5～8ST）'!F105)-情報登録!$B$43*'STC計算（5～8ST）'!D105*(25-'STC計算（5～8ST）'!$E$2)</f>
        <v>9.1693212595005438</v>
      </c>
      <c r="F105" s="12">
        <f t="shared" si="5"/>
        <v>78.766401050515043</v>
      </c>
      <c r="G105" s="5">
        <f>'DATA（5～8ST）'!J105+'DATA（5～8ST）'!$J$106*(1000/$H$1-1)+情報登録!$B$40*(25-$H$2)</f>
        <v>8.6336416938110752</v>
      </c>
      <c r="H105" s="5">
        <f>'DATA（5～8ST）'!K105+情報登録!$B$41*(25-$H$2)-情報登録!$B$42*('STC計算（5～8ST）'!G105-'DATA（5～8ST）'!J105)-情報登録!$B$43*'STC計算（5～8ST）'!G105*(25-'STC計算（5～8ST）'!$H$2)</f>
        <v>9.1679314657980449</v>
      </c>
      <c r="I105" s="5">
        <f t="shared" si="7"/>
        <v>79.15263534911648</v>
      </c>
      <c r="J105" s="15">
        <f>'DATA（5～8ST）'!N105+'DATA（5～8ST）'!$N$106*(1000/$K$1-1)+情報登録!$B$40*(25-$K$2)</f>
        <v>8.590210640608035</v>
      </c>
      <c r="K105" s="15">
        <f>'DATA（5～8ST）'!O105+情報登録!$B$41*(25-$K$2)-情報登録!$B$42*('STC計算（5～8ST）'!J105-'DATA（5～8ST）'!N105)-情報登録!$B$43*'STC計算（5～8ST）'!J105*(25-'STC計算（5～8ST）'!$K$2)</f>
        <v>9.1693212595005438</v>
      </c>
      <c r="L105" s="15">
        <f t="shared" si="6"/>
        <v>78.766401050515043</v>
      </c>
      <c r="M105">
        <f>'DATA（5～8ST）'!B105*'DATA（5～8ST）'!C105</f>
        <v>55.93</v>
      </c>
      <c r="N105">
        <f>'DATA（5～8ST）'!F105*'DATA（5～8ST）'!G105</f>
        <v>56</v>
      </c>
      <c r="O105">
        <f>'DATA（5～8ST）'!J105*'DATA（5～8ST）'!K105</f>
        <v>56.279999999999994</v>
      </c>
      <c r="P105">
        <f>'DATA（5～8ST）'!N105*'DATA（5～8ST）'!O105</f>
        <v>56</v>
      </c>
    </row>
    <row r="106" spans="1:16">
      <c r="A106" s="4">
        <f>'DATA（5～8ST）'!B106+'DATA（5～8ST）'!$B$106*(1000/$B$1-1)+情報登録!$B$40*(25-$B$2)</f>
        <v>8.5793528773072758</v>
      </c>
      <c r="B106" s="4">
        <f>'DATA（5～8ST）'!C106+情報登録!$B$41*(25-$B$2)-情報登録!$B$42*('STC計算（5～8ST）'!A106-'DATA（5～8ST）'!B106)-情報登録!$B$43*'STC計算（5～8ST）'!A106*(25-'STC計算（5～8ST）'!$B$2)</f>
        <v>2.1696687079261672</v>
      </c>
      <c r="C106" s="4">
        <f t="shared" si="4"/>
        <v>18.614353472149922</v>
      </c>
      <c r="D106" s="12">
        <f>'DATA（5～8ST）'!F106+'DATA（5～8ST）'!$F$106*(1000/$E$1-1)+情報登録!$B$40*(25-$E$2)</f>
        <v>8.590210640608035</v>
      </c>
      <c r="E106" s="12">
        <f>'DATA（5～8ST）'!G106+情報登録!$B$41*(25-$E$2)-情報登録!$B$42*('STC計算（5～8ST）'!D106-'DATA（5～8ST）'!F106)-情報登録!$B$43*'STC計算（5～8ST）'!D106*(25-'STC計算（5～8ST）'!$E$2)</f>
        <v>2.1693212595005433</v>
      </c>
      <c r="F106" s="12">
        <f t="shared" si="5"/>
        <v>18.634926566258791</v>
      </c>
      <c r="G106" s="5">
        <f>'DATA（5～8ST）'!J106+'DATA（5～8ST）'!$J$106*(1000/$H$1-1)+情報登録!$B$40*(25-$H$2)</f>
        <v>8.6336416938110752</v>
      </c>
      <c r="H106" s="5">
        <f>'DATA（5～8ST）'!K106+情報登録!$B$41*(25-$H$2)-情報登録!$B$42*('STC計算（5～8ST）'!G106-'DATA（5～8ST）'!J106)-情報登録!$B$43*'STC計算（5～8ST）'!G106*(25-'STC計算（5～8ST）'!$H$2)</f>
        <v>2.1679314657980453</v>
      </c>
      <c r="I106" s="5">
        <f t="shared" si="7"/>
        <v>18.717143492438964</v>
      </c>
      <c r="J106" s="15">
        <f>'DATA（5～8ST）'!N106+'DATA（5～8ST）'!$N$106*(1000/$K$1-1)+情報登録!$B$40*(25-$K$2)</f>
        <v>8.590210640608035</v>
      </c>
      <c r="K106" s="15">
        <f>'DATA（5～8ST）'!O106+情報登録!$B$41*(25-$K$2)-情報登録!$B$42*('STC計算（5～8ST）'!J106-'DATA（5～8ST）'!N106)-情報登録!$B$43*'STC計算（5～8ST）'!J106*(25-'STC計算（5～8ST）'!$K$2)</f>
        <v>2.1693212595005433</v>
      </c>
      <c r="L106" s="15">
        <f t="shared" si="6"/>
        <v>18.634926566258791</v>
      </c>
      <c r="M106">
        <f>'DATA（5～8ST）'!B106*'DATA（5～8ST）'!C106</f>
        <v>0</v>
      </c>
      <c r="N106">
        <f>'DATA（5～8ST）'!F106*'DATA（5～8ST）'!G106</f>
        <v>0</v>
      </c>
      <c r="O106">
        <f>'DATA（5～8ST）'!J106*'DATA（5～8ST）'!K106</f>
        <v>0</v>
      </c>
      <c r="P106">
        <f>'DATA（5～8ST）'!N106*'DATA（5～8ST）'!O106</f>
        <v>0</v>
      </c>
    </row>
    <row r="107" spans="1:16">
      <c r="M107">
        <f>'DATA（5～8ST）'!B107*'DATA（5～8ST）'!C107</f>
        <v>0</v>
      </c>
      <c r="N107">
        <f>'DATA（5～8ST）'!F107*'DATA（5～8ST）'!G107</f>
        <v>0</v>
      </c>
      <c r="O107">
        <f>'DATA（5～8ST）'!J107*'DATA（5～8ST）'!K107</f>
        <v>0</v>
      </c>
      <c r="P107">
        <f>'DATA（5～8ST）'!N107*'DATA（5～8ST）'!O107</f>
        <v>0</v>
      </c>
    </row>
    <row r="108" spans="1:16">
      <c r="B108" t="s">
        <v>205</v>
      </c>
      <c r="C108" s="4">
        <f>C4/(A106*B6)</f>
        <v>0.68911825312051334</v>
      </c>
      <c r="E108" t="s">
        <v>210</v>
      </c>
      <c r="F108" s="12">
        <f>F4/(D106*E6)</f>
        <v>0.68666711061146957</v>
      </c>
      <c r="H108" t="s">
        <v>211</v>
      </c>
      <c r="I108" s="5">
        <f>I4/(G106*H6)</f>
        <v>0.68826421225065748</v>
      </c>
      <c r="K108" t="s">
        <v>212</v>
      </c>
      <c r="L108" s="15">
        <f>L4/(J106*K6)</f>
        <v>0.68636674990205027</v>
      </c>
    </row>
    <row r="109" spans="1:16">
      <c r="A109" t="s">
        <v>119</v>
      </c>
    </row>
    <row r="110" spans="1:16">
      <c r="A110" t="s">
        <v>120</v>
      </c>
      <c r="M110">
        <f>MAX(M7:M107)</f>
        <v>2222.0059999999999</v>
      </c>
      <c r="N110">
        <f>MAX(N7:N107)</f>
        <v>2227.27</v>
      </c>
      <c r="O110">
        <f>MAX(O7:O107)</f>
        <v>2239.6439999999998</v>
      </c>
      <c r="P110">
        <f>MAX(P7:P107)</f>
        <v>2245.3380000000002</v>
      </c>
    </row>
    <row r="111" spans="1:16">
      <c r="A111" t="s">
        <v>121</v>
      </c>
    </row>
    <row r="112" spans="1:16">
      <c r="A112" t="s">
        <v>122</v>
      </c>
    </row>
    <row r="113" spans="1:1">
      <c r="A113" t="s">
        <v>123</v>
      </c>
    </row>
    <row r="114" spans="1:1">
      <c r="A114" t="s">
        <v>124</v>
      </c>
    </row>
    <row r="115" spans="1:1">
      <c r="A115" t="s">
        <v>125</v>
      </c>
    </row>
    <row r="116" spans="1:1">
      <c r="A116" t="s">
        <v>126</v>
      </c>
    </row>
    <row r="118" spans="1:1">
      <c r="A118" t="s">
        <v>105</v>
      </c>
    </row>
    <row r="119" spans="1:1">
      <c r="A119" t="s">
        <v>106</v>
      </c>
    </row>
    <row r="120" spans="1:1">
      <c r="A120" t="s">
        <v>107</v>
      </c>
    </row>
    <row r="121" spans="1:1">
      <c r="A121" t="s">
        <v>108</v>
      </c>
    </row>
    <row r="122" spans="1:1">
      <c r="A122" t="s">
        <v>109</v>
      </c>
    </row>
    <row r="123" spans="1:1">
      <c r="A123" t="s">
        <v>62</v>
      </c>
    </row>
    <row r="124" spans="1:1">
      <c r="A124" t="s">
        <v>63</v>
      </c>
    </row>
    <row r="125" spans="1:1">
      <c r="A125" t="s">
        <v>64</v>
      </c>
    </row>
  </sheetData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8</vt:i4>
      </vt:variant>
      <vt:variant>
        <vt:lpstr>グラフ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16" baseType="lpstr">
      <vt:lpstr>報告書（印刷フォーム）</vt:lpstr>
      <vt:lpstr>DATA（1～4ST）</vt:lpstr>
      <vt:lpstr>DATA（5～8ST）</vt:lpstr>
      <vt:lpstr>良否判定</vt:lpstr>
      <vt:lpstr>使い方</vt:lpstr>
      <vt:lpstr>情報登録</vt:lpstr>
      <vt:lpstr>STC計算（1～4ST)</vt:lpstr>
      <vt:lpstr>STC計算（5～8ST）</vt:lpstr>
      <vt:lpstr>グラフI-V（STCあり）</vt:lpstr>
      <vt:lpstr>グラフP-V（STCあり）</vt:lpstr>
      <vt:lpstr>グラフI-V（実測のみ）</vt:lpstr>
      <vt:lpstr>グラフP-V（実測のみ）</vt:lpstr>
      <vt:lpstr>情報登録!Print_Area</vt:lpstr>
      <vt:lpstr>'報告書（印刷フォーム）'!Print_Area</vt:lpstr>
      <vt:lpstr>判定基準</vt:lpstr>
      <vt:lpstr>判定基準a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2015-06-29T05:52:39Z</dcterms:created>
  <dcterms:modified xsi:type="dcterms:W3CDTF">2020-12-11T03:54:14Z</dcterms:modified>
</cp:coreProperties>
</file>